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ЭтаКнига" defaultThemeVersion="124226"/>
  <bookViews>
    <workbookView xWindow="0" yWindow="0" windowWidth="28800" windowHeight="12135" activeTab="0"/>
  </bookViews>
  <sheets>
    <sheet name="ТРАФАРЕТ" sheetId="1" r:id="rId1"/>
  </sheets>
  <definedNames>
    <definedName name="_xlnm._FilterDatabase" localSheetId="0" hidden="1">'ТРАФАРЕТ'!$A$11:$M$173</definedName>
    <definedName name="_xlnm.Print_Area" localSheetId="0">'ТРАФАРЕТ'!$A$1:$M$184</definedName>
  </definedNames>
  <calcPr calcId="152511"/>
</workbook>
</file>

<file path=xl/sharedStrings.xml><?xml version="1.0" encoding="utf-8"?>
<sst xmlns="http://schemas.openxmlformats.org/spreadsheetml/2006/main" count="959" uniqueCount="180">
  <si>
    <t>Наименование показателя</t>
  </si>
  <si>
    <t>(подпись)</t>
  </si>
  <si>
    <t>_______________</t>
  </si>
  <si>
    <t xml:space="preserve"> (расшифровка подписи)</t>
  </si>
  <si>
    <t>Операции по счетам, открытым в кредитных организациях в иностранной валюте</t>
  </si>
  <si>
    <t>Субсидия на финансовое обеспечение выполнения государственного задания</t>
  </si>
  <si>
    <t>Поступления от оказания услуг (выполнения работ) на платной основе и от иной приносящей доход деятельности</t>
  </si>
  <si>
    <t>Субсидии на осуществление капитальных вложений</t>
  </si>
  <si>
    <t>всего</t>
  </si>
  <si>
    <t xml:space="preserve">из них гранты </t>
  </si>
  <si>
    <t>Объем финансового обеспечения, всего, руб</t>
  </si>
  <si>
    <t>Операции по лицевым счетам, открытым в органах Московского городского казначейства, всего</t>
  </si>
  <si>
    <t>Операции по лицевым счетам, открытым в кредитных организациях города Москвы</t>
  </si>
  <si>
    <t xml:space="preserve">Код по бюджетной классификации Российской Федерации </t>
  </si>
  <si>
    <t>Субсидии, предоставляемые в соответствии с абзацем вторым пункта 1 статьи 78.1 Бюджетного кодекса Российской Федерации (целевые субсидии)</t>
  </si>
  <si>
    <t>Х</t>
  </si>
  <si>
    <t>Доходы, всего:</t>
  </si>
  <si>
    <t>в том числе:</t>
  </si>
  <si>
    <t>Аналитический код</t>
  </si>
  <si>
    <t>доходы от оказания услуг, работ, компенсации затрат учреждений, всего</t>
  </si>
  <si>
    <t>0001</t>
  </si>
  <si>
    <t>0002</t>
  </si>
  <si>
    <t>000</t>
  </si>
  <si>
    <t>в том числе: 
доходы от собственности, всего</t>
  </si>
  <si>
    <t>1000</t>
  </si>
  <si>
    <t>1100</t>
  </si>
  <si>
    <t>1200</t>
  </si>
  <si>
    <t>в том числе:
доходы от операционной аренды</t>
  </si>
  <si>
    <t xml:space="preserve">проценты по депозитам, остаткам денежных средств </t>
  </si>
  <si>
    <t>доходы от предоставления неисключительных прав на результаты интеллектуальной деятельности и средства индивидуализации</t>
  </si>
  <si>
    <t>1110</t>
  </si>
  <si>
    <t>1120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</si>
  <si>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</si>
  <si>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Код 
строки</t>
  </si>
  <si>
    <t>другие доходы от оказания платных услуг (работ) в рамках уставной деятельности</t>
  </si>
  <si>
    <t>из них:
поступления от основной деятельности</t>
  </si>
  <si>
    <t>1231</t>
  </si>
  <si>
    <t>поступления от платных услуг, не относящихся к основным видам деятельности</t>
  </si>
  <si>
    <t>1232</t>
  </si>
  <si>
    <t>доходы от компенсации затрат</t>
  </si>
  <si>
    <t>1240</t>
  </si>
  <si>
    <t>доходы по условным арендным платежам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</si>
  <si>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</si>
  <si>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</si>
  <si>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1400</t>
  </si>
  <si>
    <t>в том числе:
поступления текущего характера бюджетным и автономным учреждениям от сектора государственного управления</t>
  </si>
  <si>
    <t xml:space="preserve">из них:
доходы от пожертвований и иных безвозмездных перечислений </t>
  </si>
  <si>
    <t>доходы целевого характера (гранты)</t>
  </si>
  <si>
    <t xml:space="preserve">      из них 
      гранты из бюджета города Москвы</t>
  </si>
  <si>
    <t xml:space="preserve">      гранты из федерального бюджета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</si>
  <si>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</si>
  <si>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поступления текущего характера от наднациональных организаций и правительств иностранных государств</t>
  </si>
  <si>
    <t>поступления текущего характера от международных организаций</t>
  </si>
  <si>
    <t>поступления текущего характера от нерезидентов</t>
  </si>
  <si>
    <t>прочие доходы, всего</t>
  </si>
  <si>
    <t>1500</t>
  </si>
  <si>
    <t>в том числе:
целевые субсидии</t>
  </si>
  <si>
    <t>субсидии на осуществление капитальных вложений</t>
  </si>
  <si>
    <t>иные доходы</t>
  </si>
  <si>
    <t>1530</t>
  </si>
  <si>
    <t>доходы от операций с активами, всего</t>
  </si>
  <si>
    <t>1900</t>
  </si>
  <si>
    <t>в том числе:
уменьшение стоимости основных средств</t>
  </si>
  <si>
    <t>1910</t>
  </si>
  <si>
    <t>уменьшение стоимости нематериальных активов</t>
  </si>
  <si>
    <t>1920</t>
  </si>
  <si>
    <t>уменьшение стоимости материальных запасов</t>
  </si>
  <si>
    <t>1940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</si>
  <si>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</si>
  <si>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</si>
  <si>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</si>
  <si>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Расходы, всего</t>
  </si>
  <si>
    <t>2000</t>
  </si>
  <si>
    <t>в том числе:
на выплаты персоналу, всего</t>
  </si>
  <si>
    <t>2100</t>
  </si>
  <si>
    <t>2110</t>
  </si>
  <si>
    <t>в том числе:
оплата труда</t>
  </si>
  <si>
    <t>в том числе:
заработная плата</t>
  </si>
  <si>
    <t>социальные пособия и компенсации персоналу в денежной форме</t>
  </si>
  <si>
    <t>2111</t>
  </si>
  <si>
    <t>прочие выплаты персоналу, в том числе компенсационного характера</t>
  </si>
  <si>
    <t>2120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</si>
  <si>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</si>
  <si>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</si>
  <si>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в том числе:
на выплаты по оплате труда</t>
  </si>
  <si>
    <t>социальные и иные выплаты населению, всего</t>
  </si>
  <si>
    <t>в том числе:
социальные выплаты гражданам, кроме публичных нормативных социальных выплат</t>
  </si>
  <si>
    <t>из них:
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</si>
  <si>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</si>
  <si>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</si>
  <si>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уплата налогов, сборов и иных платежей, всего</t>
  </si>
  <si>
    <t>из них:
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</si>
  <si>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</si>
  <si>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</si>
  <si>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</si>
  <si>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взносы в международные организации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</si>
  <si>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</si>
  <si>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</si>
  <si>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товаров, работ, услуг в целях капитального ремонта государственного (муниципального) имущества</t>
  </si>
  <si>
    <t>в том числе:
работы, услуги по содержанию имущества</t>
  </si>
  <si>
    <t>прочие работы, услуги</t>
  </si>
  <si>
    <t>услуги, работы для целей капитальных вложений</t>
  </si>
  <si>
    <t>увеличение стоимости основных средств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</si>
  <si>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</si>
  <si>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</si>
  <si>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</si>
  <si>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</si>
  <si>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увеличение стоимости материальных запасов</t>
  </si>
  <si>
    <t>капитальные вложения в объекты государственной (муниципальной) собственности, всего</t>
  </si>
  <si>
    <t>строительство (реконструкция) объектов недвижимого имущества государственными (муниципальными) учреждениями</t>
  </si>
  <si>
    <t>из них:
возврат в бюджет средств субсидии</t>
  </si>
  <si>
    <t>уменьшение стоимости продуктов питания</t>
  </si>
  <si>
    <t>уменьшение стоимости строительных материалов</t>
  </si>
  <si>
    <t>уменьшение стоимости прочих оборотных запасов (материалов)</t>
  </si>
  <si>
    <t>уменьшение стоимости прочих материальных запасов однократного применения</t>
  </si>
  <si>
    <t>доходы от штрафных санкций за нарушение законодательства о закупках и нарушение условий контрактов (договоров)</t>
  </si>
  <si>
    <t>страховые возмещения</t>
  </si>
  <si>
    <t>возмещение ущерба имуществу (за исключением страховых возмещений)</t>
  </si>
  <si>
    <t>прочие доходы от сумм принудительного изъятия</t>
  </si>
  <si>
    <t>прочие выплаты</t>
  </si>
  <si>
    <t>прочие несоциальные выплаты персоналу в натуральной форме</t>
  </si>
  <si>
    <t>иные выплаты, за исключением фонда оплаты труда учреждений, лицам, привлекаемым согласно законодательству для выполнения отдельных поручений</t>
  </si>
  <si>
    <t>пенсии, пособия, выплачиваемые работодателями, нанимателями бывшим работникам в денежной форме</t>
  </si>
  <si>
    <t>пособия по социальной помощи, выплачиваемые работодателями, нанимателями бывшим работникам в натуральной форме</t>
  </si>
  <si>
    <t>налоги, пошлины и сборы</t>
  </si>
  <si>
    <t>штрафы за нарушение законодательства о налогах,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</si>
  <si>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</si>
  <si>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другие экономические санкции</t>
  </si>
  <si>
    <t>иные выплаты текущего характера физическим лицам</t>
  </si>
  <si>
    <t>иные выплаты текущего характера организациям</t>
  </si>
  <si>
    <t>увеличение стоимости лекарственных препаратов и материалов, применяемых в медицинских целях</t>
  </si>
  <si>
    <t>увеличение стоимости мягкого инвентаря</t>
  </si>
  <si>
    <t>иные выплаты капитального характера организациям</t>
  </si>
  <si>
    <r>
      <rPr>
        <i/>
        <sz val="11"/>
        <rFont val="Times New Roman"/>
        <family val="1"/>
      </rPr>
      <t>Справочно:</t>
    </r>
    <r>
      <rPr>
        <sz val="11"/>
        <rFont val="Times New Roman"/>
        <family val="1"/>
      </rPr>
      <t xml:space="preserve">
Объем публичных обязательств</t>
    </r>
  </si>
  <si>
    <t>Руководитель учреждения (уполномоченное лицо учреждения)</t>
  </si>
  <si>
    <t>Исполнитель</t>
  </si>
  <si>
    <t>Остаток средств на начало текущего финансового года</t>
  </si>
  <si>
    <t>Остаток средств на конец текущего финансового года</t>
  </si>
  <si>
    <t>прочие поступления, всего</t>
  </si>
  <si>
    <t>расходы на закупку товаров, работ, услуг, всего</t>
  </si>
  <si>
    <t>Выплаты, уменьшающие доход, всего</t>
  </si>
  <si>
    <t>в том числе:
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</si>
  <si>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</si>
  <si>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</si>
  <si>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</si>
  <si>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>увеличение стоимости нематериальных активов</t>
  </si>
  <si>
    <t>на иные выплаты работникам</t>
  </si>
  <si>
    <t>из них:</t>
  </si>
  <si>
    <t>страхование</t>
  </si>
  <si>
    <t>арендная плата за пользование земельными      участками и другими обособленными природными объектами</t>
  </si>
  <si>
    <t>увеличение стоимости прочих материальных запасов однократного применения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</si>
  <si>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</si>
  <si>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</si>
  <si>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</si>
  <si>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оборотных запасов (материалов)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</si>
  <si>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</si>
  <si>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</si>
  <si>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увеличение стоимости материальных запасов для целей капитального вложения</t>
  </si>
  <si>
    <t>иные выплаты населению</t>
  </si>
  <si>
    <t xml:space="preserve"> из них:
 целевые субсидии текущего характера</t>
  </si>
  <si>
    <t xml:space="preserve">   целевые субсидии капитального характера</t>
  </si>
  <si>
    <t>приобретение товаров, работ, услуг в пользу граждан в целях их социального обеспечения</t>
  </si>
  <si>
    <t xml:space="preserve">пенсии, пособия и выплаты по пенсионному, социальному и медицинскому страхованию населения </t>
  </si>
  <si>
    <t>пособия по социальной помощи населению в натуральной форме</t>
  </si>
  <si>
    <t>иные выплаты, уменьшающие доход</t>
  </si>
  <si>
    <t>иные доходы от собственности</t>
  </si>
  <si>
    <t>услуги связи</t>
  </si>
  <si>
    <t>в том числе:
прочую закупку товаров, работ и услуг, всего</t>
  </si>
  <si>
    <t>увеличение стоимости права пользования</t>
  </si>
  <si>
    <t>доходы от возмещений Фондом социального страхования Российской Федерации расходов</t>
  </si>
  <si>
    <t>прочую закупку товаров, работ и услуг</t>
  </si>
  <si>
    <t>закупку энергетических ресурсов</t>
  </si>
  <si>
    <t>платежи при пользовании природными ресурсами</t>
  </si>
  <si>
    <t>доходы от реализации готовой продукции, товаров</t>
  </si>
  <si>
    <t>социальные компенсации персоналу в натуральной форме</t>
  </si>
  <si>
    <t>Раздел 1.1. Поступления и выплаты на текущий финансовый 2023 год</t>
  </si>
  <si>
    <t>Кожикова М.Н.</t>
  </si>
  <si>
    <t>Болдырева А.Г.</t>
  </si>
  <si>
    <t>Демидов И.И.</t>
  </si>
  <si>
    <t>Милорава М.А.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</si>
</sst>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u val="single"/>
      <sz val="10"/>
      <color theme="10"/>
      <name val="Arial Cyr"/>
      <family val="2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8" borderId="1" applyNumberFormat="0" applyAlignment="0" applyProtection="0"/>
    <xf numFmtId="0" fontId="3" fillId="8" borderId="1" applyNumberFormat="0" applyAlignment="0" applyProtection="0"/>
    <xf numFmtId="0" fontId="4" fillId="9" borderId="2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5" fillId="9" borderId="1" applyNumberFormat="0" applyAlignment="0" applyProtection="0"/>
    <xf numFmtId="0" fontId="2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10" borderId="7" applyNumberFormat="0" applyAlignment="0" applyProtection="0"/>
    <xf numFmtId="0" fontId="10" fillId="10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13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</cellStyleXfs>
  <cellXfs count="113">
    <xf numFmtId="0" fontId="0" fillId="0" borderId="0" xfId="0"/>
    <xf numFmtId="0" fontId="19" fillId="0" borderId="0" xfId="61" applyFont="1" applyAlignment="1" applyProtection="1">
      <alignment horizontal="center" wrapText="1"/>
      <protection/>
    </xf>
    <xf numFmtId="0" fontId="19" fillId="0" borderId="0" xfId="61" applyFont="1" applyBorder="1" applyProtection="1">
      <alignment/>
      <protection/>
    </xf>
    <xf numFmtId="0" fontId="21" fillId="0" borderId="0" xfId="0" applyFont="1" applyProtection="1">
      <protection/>
    </xf>
    <xf numFmtId="0" fontId="19" fillId="0" borderId="10" xfId="61" applyFont="1" applyFill="1" applyBorder="1" applyAlignment="1" applyProtection="1">
      <alignment horizontal="center" vertical="top" wrapText="1"/>
      <protection/>
    </xf>
    <xf numFmtId="0" fontId="22" fillId="0" borderId="0" xfId="0" applyFont="1" applyProtection="1">
      <protection/>
    </xf>
    <xf numFmtId="0" fontId="19" fillId="0" borderId="0" xfId="0" applyFont="1" applyProtection="1">
      <protection/>
    </xf>
    <xf numFmtId="0" fontId="27" fillId="0" borderId="0" xfId="0" applyFont="1" applyProtection="1">
      <protection/>
    </xf>
    <xf numFmtId="49" fontId="21" fillId="0" borderId="0" xfId="0" applyNumberFormat="1" applyFont="1" applyProtection="1"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"/>
      <protection/>
    </xf>
    <xf numFmtId="49" fontId="21" fillId="0" borderId="0" xfId="0" applyNumberFormat="1" applyFont="1" applyAlignment="1" applyProtection="1">
      <alignment horizontal="center"/>
      <protection/>
    </xf>
    <xf numFmtId="0" fontId="20" fillId="0" borderId="0" xfId="61" applyFont="1" applyFill="1" applyBorder="1" applyAlignment="1" applyProtection="1">
      <alignment horizontal="left" vertical="center" wrapText="1"/>
      <protection/>
    </xf>
    <xf numFmtId="0" fontId="20" fillId="0" borderId="0" xfId="61" applyFont="1" applyFill="1" applyBorder="1" applyAlignment="1" applyProtection="1">
      <alignment horizontal="center" vertical="center"/>
      <protection/>
    </xf>
    <xf numFmtId="4" fontId="20" fillId="0" borderId="0" xfId="61" applyNumberFormat="1" applyFont="1" applyFill="1" applyBorder="1" applyAlignment="1" applyProtection="1">
      <alignment horizontal="center" vertical="center"/>
      <protection/>
    </xf>
    <xf numFmtId="4" fontId="20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Protection="1">
      <alignment/>
      <protection/>
    </xf>
    <xf numFmtId="4" fontId="19" fillId="0" borderId="0" xfId="61" applyNumberFormat="1" applyFont="1" applyProtection="1">
      <alignment/>
      <protection/>
    </xf>
    <xf numFmtId="0" fontId="19" fillId="0" borderId="0" xfId="61" applyFont="1" applyAlignment="1" applyProtection="1">
      <alignment horizontal="center" vertical="top"/>
      <protection/>
    </xf>
    <xf numFmtId="0" fontId="23" fillId="0" borderId="0" xfId="61" applyFont="1" applyBorder="1" applyAlignment="1" applyProtection="1">
      <alignment vertical="justify"/>
      <protection/>
    </xf>
    <xf numFmtId="0" fontId="23" fillId="0" borderId="0" xfId="61" applyFont="1" applyBorder="1" applyAlignment="1" applyProtection="1">
      <alignment horizontal="center" vertical="justify"/>
      <protection/>
    </xf>
    <xf numFmtId="0" fontId="20" fillId="15" borderId="10" xfId="0" applyFont="1" applyFill="1" applyBorder="1" applyAlignment="1" applyProtection="1">
      <alignment horizontal="center" vertical="center" wrapText="1"/>
      <protection/>
    </xf>
    <xf numFmtId="0" fontId="20" fillId="15" borderId="10" xfId="0" applyFont="1" applyFill="1" applyBorder="1" applyAlignment="1" applyProtection="1">
      <alignment horizontal="left" vertical="center" wrapText="1"/>
      <protection/>
    </xf>
    <xf numFmtId="0" fontId="20" fillId="0" borderId="10" xfId="0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9" fillId="15" borderId="10" xfId="0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Border="1" applyAlignment="1" applyProtection="1">
      <alignment horizontal="left"/>
      <protection locked="0"/>
    </xf>
    <xf numFmtId="49" fontId="21" fillId="0" borderId="0" xfId="0" applyNumberFormat="1" applyFont="1" applyBorder="1" applyProtection="1">
      <protection locked="0"/>
    </xf>
    <xf numFmtId="4" fontId="28" fillId="0" borderId="0" xfId="61" applyNumberFormat="1" applyFont="1" applyAlignment="1" applyProtection="1">
      <alignment horizontal="center" vertical="top"/>
      <protection/>
    </xf>
    <xf numFmtId="4" fontId="28" fillId="0" borderId="0" xfId="61" applyNumberFormat="1" applyFont="1" applyProtection="1">
      <alignment/>
      <protection/>
    </xf>
    <xf numFmtId="0" fontId="20" fillId="0" borderId="0" xfId="61" applyFont="1" applyFill="1" applyBorder="1" applyAlignment="1" applyProtection="1">
      <alignment horizontal="center" vertical="center" wrapText="1"/>
      <protection/>
    </xf>
    <xf numFmtId="0" fontId="19" fillId="0" borderId="0" xfId="61" applyFont="1" applyAlignment="1" applyProtection="1">
      <alignment horizontal="center" vertical="center"/>
      <protection/>
    </xf>
    <xf numFmtId="0" fontId="19" fillId="0" borderId="0" xfId="61" applyFont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 locked="0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4" fontId="19" fillId="0" borderId="0" xfId="61" applyNumberFormat="1" applyFont="1" applyFill="1" applyBorder="1" applyAlignment="1" applyProtection="1">
      <alignment horizontal="center" vertical="center"/>
      <protection/>
    </xf>
    <xf numFmtId="0" fontId="19" fillId="0" borderId="0" xfId="61" applyFont="1" applyFill="1" applyProtection="1">
      <alignment/>
      <protection/>
    </xf>
    <xf numFmtId="0" fontId="19" fillId="0" borderId="0" xfId="61" applyFont="1" applyFill="1" applyAlignment="1" applyProtection="1">
      <alignment horizontal="center" wrapText="1"/>
      <protection/>
    </xf>
    <xf numFmtId="0" fontId="21" fillId="0" borderId="0" xfId="0" applyFont="1" applyFill="1" applyProtection="1">
      <protection/>
    </xf>
    <xf numFmtId="49" fontId="21" fillId="0" borderId="0" xfId="0" applyNumberFormat="1" applyFont="1" applyFill="1" applyProtection="1">
      <protection/>
    </xf>
    <xf numFmtId="0" fontId="19" fillId="0" borderId="10" xfId="0" applyFont="1" applyFill="1" applyBorder="1" applyAlignment="1" applyProtection="1">
      <alignment horizontal="left" vertical="center" wrapText="1" indent="2"/>
      <protection/>
    </xf>
    <xf numFmtId="0" fontId="19" fillId="0" borderId="10" xfId="0" applyFont="1" applyFill="1" applyBorder="1" applyAlignment="1" applyProtection="1">
      <alignment horizontal="left" vertical="center" wrapText="1" indent="4"/>
      <protection/>
    </xf>
    <xf numFmtId="0" fontId="19" fillId="0" borderId="10" xfId="0" applyFont="1" applyFill="1" applyBorder="1" applyAlignment="1" applyProtection="1">
      <alignment horizontal="left" vertical="center" wrapText="1" indent="3"/>
      <protection/>
    </xf>
    <xf numFmtId="0" fontId="19" fillId="0" borderId="10" xfId="0" applyFont="1" applyFill="1" applyBorder="1" applyAlignment="1" applyProtection="1">
      <alignment horizontal="left" vertical="center" wrapText="1" indent="1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19" fillId="15" borderId="10" xfId="0" applyFont="1" applyFill="1" applyBorder="1" applyAlignment="1" applyProtection="1">
      <alignment horizontal="left" vertical="center" wrapText="1" indent="2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1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 indent="5"/>
      <protection/>
    </xf>
    <xf numFmtId="0" fontId="19" fillId="15" borderId="10" xfId="0" applyFont="1" applyFill="1" applyBorder="1" applyAlignment="1" applyProtection="1">
      <alignment horizontal="center" vertical="center"/>
      <protection/>
    </xf>
    <xf numFmtId="49" fontId="19" fillId="0" borderId="10" xfId="61" applyNumberFormat="1" applyFont="1" applyFill="1" applyBorder="1" applyAlignment="1" applyProtection="1">
      <alignment horizontal="center" vertical="center" wrapText="1"/>
      <protection/>
    </xf>
    <xf numFmtId="0" fontId="19" fillId="0" borderId="10" xfId="61" applyFont="1" applyFill="1" applyBorder="1" applyAlignment="1" applyProtection="1">
      <alignment horizontal="center" vertical="center" wrapText="1"/>
      <protection/>
    </xf>
    <xf numFmtId="0" fontId="19" fillId="0" borderId="10" xfId="61" applyNumberFormat="1" applyFont="1" applyFill="1" applyBorder="1" applyAlignment="1" applyProtection="1">
      <alignment horizontal="center" vertical="center" wrapText="1"/>
      <protection/>
    </xf>
    <xf numFmtId="0" fontId="20" fillId="0" borderId="10" xfId="61" applyNumberFormat="1" applyFont="1" applyFill="1" applyBorder="1" applyAlignment="1" applyProtection="1">
      <alignment horizontal="center" vertical="center" wrapText="1"/>
      <protection/>
    </xf>
    <xf numFmtId="0" fontId="20" fillId="0" borderId="10" xfId="61" applyFont="1" applyFill="1" applyBorder="1" applyAlignment="1" applyProtection="1">
      <alignment horizontal="center" vertical="center" wrapText="1"/>
      <protection/>
    </xf>
    <xf numFmtId="4" fontId="19" fillId="0" borderId="10" xfId="0" applyNumberFormat="1" applyFont="1" applyFill="1" applyBorder="1" applyAlignment="1" applyProtection="1">
      <alignment horizontal="center" vertical="center"/>
      <protection/>
    </xf>
    <xf numFmtId="4" fontId="20" fillId="16" borderId="10" xfId="0" applyNumberFormat="1" applyFont="1" applyFill="1" applyBorder="1" applyAlignment="1" applyProtection="1">
      <alignment horizontal="center" vertical="center"/>
      <protection/>
    </xf>
    <xf numFmtId="4" fontId="19" fillId="16" borderId="10" xfId="59" applyNumberFormat="1" applyFont="1" applyFill="1" applyBorder="1" applyAlignment="1" applyProtection="1">
      <alignment horizontal="center" vertical="center"/>
      <protection/>
    </xf>
    <xf numFmtId="4" fontId="19" fillId="16" borderId="10" xfId="0" applyNumberFormat="1" applyFont="1" applyFill="1" applyBorder="1" applyAlignment="1" applyProtection="1">
      <alignment horizontal="center" vertical="center"/>
      <protection/>
    </xf>
    <xf numFmtId="4" fontId="20" fillId="16" borderId="10" xfId="61" applyNumberFormat="1" applyFont="1" applyFill="1" applyBorder="1" applyAlignment="1" applyProtection="1">
      <alignment horizontal="center" vertical="center" wrapText="1"/>
      <protection/>
    </xf>
    <xf numFmtId="4" fontId="20" fillId="16" borderId="11" xfId="61" applyNumberFormat="1" applyFont="1" applyFill="1" applyBorder="1" applyAlignment="1" applyProtection="1">
      <alignment horizontal="center" vertical="center"/>
      <protection/>
    </xf>
    <xf numFmtId="4" fontId="19" fillId="16" borderId="11" xfId="61" applyNumberFormat="1" applyFont="1" applyFill="1" applyBorder="1" applyAlignment="1" applyProtection="1">
      <alignment horizontal="center" vertical="center"/>
      <protection/>
    </xf>
    <xf numFmtId="4" fontId="19" fillId="16" borderId="12" xfId="61" applyNumberFormat="1" applyFont="1" applyFill="1" applyBorder="1" applyAlignment="1" applyProtection="1">
      <alignment horizontal="center" vertical="center"/>
      <protection/>
    </xf>
    <xf numFmtId="4" fontId="20" fillId="16" borderId="12" xfId="61" applyNumberFormat="1" applyFont="1" applyFill="1" applyBorder="1" applyAlignment="1" applyProtection="1">
      <alignment horizontal="center" vertical="center"/>
      <protection/>
    </xf>
    <xf numFmtId="4" fontId="19" fillId="15" borderId="10" xfId="61" applyNumberFormat="1" applyFont="1" applyFill="1" applyBorder="1" applyAlignment="1" applyProtection="1">
      <alignment horizontal="center" vertical="center"/>
      <protection/>
    </xf>
    <xf numFmtId="0" fontId="19" fillId="15" borderId="10" xfId="61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19" fillId="15" borderId="10" xfId="0" applyFont="1" applyFill="1" applyBorder="1" applyAlignment="1" applyProtection="1">
      <alignment horizontal="left" vertical="center" wrapText="1" indent="6"/>
      <protection/>
    </xf>
    <xf numFmtId="0" fontId="19" fillId="0" borderId="10" xfId="0" applyFont="1" applyFill="1" applyBorder="1" applyAlignment="1" applyProtection="1">
      <alignment horizontal="left" vertical="center" wrapText="1" indent="6"/>
      <protection/>
    </xf>
    <xf numFmtId="0" fontId="19" fillId="15" borderId="13" xfId="61" applyFont="1" applyFill="1" applyBorder="1" applyAlignment="1" applyProtection="1">
      <alignment vertical="center" wrapText="1"/>
      <protection/>
    </xf>
    <xf numFmtId="0" fontId="19" fillId="15" borderId="14" xfId="61" applyFont="1" applyFill="1" applyBorder="1" applyAlignment="1" applyProtection="1">
      <alignment vertical="center" wrapText="1"/>
      <protection/>
    </xf>
    <xf numFmtId="0" fontId="19" fillId="15" borderId="15" xfId="61" applyFont="1" applyFill="1" applyBorder="1" applyAlignment="1" applyProtection="1">
      <alignment vertical="center" wrapText="1"/>
      <protection/>
    </xf>
    <xf numFmtId="0" fontId="19" fillId="0" borderId="10" xfId="58" applyFont="1" applyFill="1" applyBorder="1" applyAlignment="1" applyProtection="1">
      <alignment horizontal="left" vertical="center" wrapText="1" indent="3"/>
      <protection/>
    </xf>
    <xf numFmtId="0" fontId="19" fillId="0" borderId="10" xfId="58" applyFont="1" applyFill="1" applyBorder="1" applyAlignment="1" applyProtection="1">
      <alignment horizontal="left" vertical="center" wrapText="1" indent="4"/>
      <protection/>
    </xf>
    <xf numFmtId="0" fontId="19" fillId="0" borderId="10" xfId="58" applyFont="1" applyFill="1" applyBorder="1" applyAlignment="1" applyProtection="1">
      <alignment horizontal="center" vertical="center"/>
      <protection/>
    </xf>
    <xf numFmtId="4" fontId="19" fillId="16" borderId="10" xfId="58" applyNumberFormat="1" applyFont="1" applyFill="1" applyBorder="1" applyAlignment="1" applyProtection="1">
      <alignment horizontal="center" vertical="center"/>
      <protection/>
    </xf>
    <xf numFmtId="4" fontId="19" fillId="16" borderId="10" xfId="61" applyNumberFormat="1" applyFont="1" applyFill="1" applyBorder="1" applyAlignment="1" applyProtection="1">
      <alignment horizontal="center" vertical="center" wrapText="1"/>
      <protection/>
    </xf>
    <xf numFmtId="4" fontId="19" fillId="15" borderId="10" xfId="61" applyNumberFormat="1" applyFont="1" applyFill="1" applyBorder="1" applyAlignment="1" applyProtection="1">
      <alignment horizontal="center" vertical="center" wrapText="1"/>
      <protection/>
    </xf>
    <xf numFmtId="0" fontId="19" fillId="0" borderId="10" xfId="58" applyFont="1" applyFill="1" applyBorder="1" applyAlignment="1" applyProtection="1">
      <alignment horizontal="center" vertical="center" wrapText="1"/>
      <protection/>
    </xf>
    <xf numFmtId="0" fontId="19" fillId="0" borderId="10" xfId="58" applyFont="1" applyFill="1" applyBorder="1" applyAlignment="1" applyProtection="1">
      <alignment horizontal="left" vertical="center" wrapText="1" indent="5"/>
      <protection/>
    </xf>
    <xf numFmtId="0" fontId="19" fillId="15" borderId="10" xfId="61" applyFont="1" applyFill="1" applyBorder="1" applyAlignment="1" applyProtection="1">
      <alignment horizontal="center" vertical="center" wrapText="1"/>
      <protection/>
    </xf>
    <xf numFmtId="4" fontId="19" fillId="0" borderId="10" xfId="58" applyNumberFormat="1" applyFont="1" applyFill="1" applyBorder="1" applyAlignment="1" applyProtection="1">
      <alignment horizontal="center" vertical="center"/>
      <protection/>
    </xf>
    <xf numFmtId="4" fontId="19" fillId="15" borderId="15" xfId="61" applyNumberFormat="1" applyFont="1" applyFill="1" applyBorder="1" applyAlignment="1" applyProtection="1">
      <alignment horizontal="center" vertical="top"/>
      <protection locked="0"/>
    </xf>
    <xf numFmtId="4" fontId="19" fillId="0" borderId="10" xfId="61" applyNumberFormat="1" applyFont="1" applyFill="1" applyBorder="1" applyAlignment="1" applyProtection="1">
      <alignment horizontal="center" vertical="top"/>
      <protection locked="0"/>
    </xf>
    <xf numFmtId="4" fontId="19" fillId="0" borderId="12" xfId="55" applyNumberFormat="1" applyFont="1" applyFill="1" applyBorder="1" applyAlignment="1" applyProtection="1">
      <alignment horizontal="center" vertical="center"/>
      <protection locked="0"/>
    </xf>
    <xf numFmtId="0" fontId="19" fillId="15" borderId="14" xfId="61" applyFont="1" applyFill="1" applyBorder="1" applyAlignment="1" applyProtection="1">
      <alignment horizontal="center" vertical="center" wrapText="1"/>
      <protection/>
    </xf>
    <xf numFmtId="0" fontId="19" fillId="15" borderId="10" xfId="61" applyFont="1" applyFill="1" applyBorder="1" applyAlignment="1" applyProtection="1">
      <alignment horizontal="center" vertical="center" wrapText="1"/>
      <protection/>
    </xf>
    <xf numFmtId="4" fontId="21" fillId="0" borderId="16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/>
    </xf>
    <xf numFmtId="0" fontId="21" fillId="0" borderId="17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left"/>
      <protection/>
    </xf>
    <xf numFmtId="0" fontId="20" fillId="0" borderId="0" xfId="61" applyFont="1" applyBorder="1" applyAlignment="1" applyProtection="1">
      <alignment horizontal="center" vertical="center" wrapText="1"/>
      <protection/>
    </xf>
    <xf numFmtId="0" fontId="19" fillId="15" borderId="18" xfId="61" applyFont="1" applyFill="1" applyBorder="1" applyAlignment="1" applyProtection="1">
      <alignment horizontal="center" vertical="top" wrapText="1"/>
      <protection/>
    </xf>
    <xf numFmtId="0" fontId="19" fillId="15" borderId="12" xfId="61" applyFont="1" applyFill="1" applyBorder="1" applyAlignment="1" applyProtection="1">
      <alignment horizontal="center" vertical="top" wrapText="1"/>
      <protection/>
    </xf>
    <xf numFmtId="0" fontId="23" fillId="0" borderId="0" xfId="61" applyFont="1" applyBorder="1" applyAlignment="1" applyProtection="1">
      <alignment horizontal="center" vertical="justify"/>
      <protection/>
    </xf>
    <xf numFmtId="0" fontId="19" fillId="0" borderId="18" xfId="61" applyFont="1" applyFill="1" applyBorder="1" applyAlignment="1" applyProtection="1">
      <alignment horizontal="center" vertical="top" wrapText="1"/>
      <protection/>
    </xf>
    <xf numFmtId="0" fontId="19" fillId="0" borderId="12" xfId="61" applyFont="1" applyFill="1" applyBorder="1" applyAlignment="1" applyProtection="1">
      <alignment horizontal="center" vertical="top" wrapText="1"/>
      <protection/>
    </xf>
    <xf numFmtId="0" fontId="19" fillId="15" borderId="18" xfId="61" applyFont="1" applyFill="1" applyBorder="1" applyAlignment="1" applyProtection="1">
      <alignment horizontal="center" vertical="center" wrapText="1"/>
      <protection/>
    </xf>
    <xf numFmtId="0" fontId="19" fillId="15" borderId="19" xfId="61" applyFont="1" applyFill="1" applyBorder="1" applyAlignment="1" applyProtection="1">
      <alignment horizontal="center" vertical="center" wrapText="1"/>
      <protection/>
    </xf>
    <xf numFmtId="0" fontId="19" fillId="15" borderId="12" xfId="61" applyFont="1" applyFill="1" applyBorder="1" applyAlignment="1" applyProtection="1">
      <alignment horizontal="center" vertical="center" wrapText="1"/>
      <protection/>
    </xf>
    <xf numFmtId="0" fontId="19" fillId="0" borderId="18" xfId="55" applyFont="1" applyFill="1" applyBorder="1" applyAlignment="1" applyProtection="1">
      <alignment horizontal="center" vertical="center" wrapText="1"/>
      <protection/>
    </xf>
    <xf numFmtId="0" fontId="19" fillId="0" borderId="19" xfId="55" applyFont="1" applyFill="1" applyBorder="1" applyAlignment="1" applyProtection="1">
      <alignment horizontal="center" vertical="center" wrapText="1"/>
      <protection/>
    </xf>
    <xf numFmtId="0" fontId="19" fillId="0" borderId="12" xfId="55" applyFont="1" applyFill="1" applyBorder="1" applyAlignment="1" applyProtection="1">
      <alignment horizontal="center" vertical="center" wrapText="1"/>
      <protection/>
    </xf>
    <xf numFmtId="0" fontId="19" fillId="0" borderId="18" xfId="61" applyFont="1" applyFill="1" applyBorder="1" applyAlignment="1" applyProtection="1">
      <alignment horizontal="center" vertical="center" wrapText="1"/>
      <protection/>
    </xf>
    <xf numFmtId="0" fontId="19" fillId="0" borderId="19" xfId="61" applyFont="1" applyFill="1" applyBorder="1" applyAlignment="1" applyProtection="1">
      <alignment horizontal="center" vertical="center" wrapText="1"/>
      <protection/>
    </xf>
    <xf numFmtId="0" fontId="19" fillId="0" borderId="12" xfId="61" applyFont="1" applyFill="1" applyBorder="1" applyAlignment="1" applyProtection="1">
      <alignment horizontal="center" vertical="center" wrapText="1"/>
      <protection/>
    </xf>
    <xf numFmtId="0" fontId="19" fillId="0" borderId="13" xfId="61" applyFont="1" applyFill="1" applyBorder="1" applyAlignment="1" applyProtection="1">
      <alignment horizontal="center" vertical="top" wrapText="1"/>
      <protection/>
    </xf>
    <xf numFmtId="0" fontId="19" fillId="0" borderId="15" xfId="61" applyFont="1" applyFill="1" applyBorder="1" applyAlignment="1" applyProtection="1">
      <alignment horizontal="center" vertical="top" wrapText="1"/>
      <protection/>
    </xf>
    <xf numFmtId="0" fontId="19" fillId="15" borderId="13" xfId="61" applyFont="1" applyFill="1" applyBorder="1" applyAlignment="1" applyProtection="1">
      <alignment horizontal="center" vertical="center" wrapText="1"/>
      <protection/>
    </xf>
    <xf numFmtId="0" fontId="19" fillId="15" borderId="15" xfId="61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Акцент1" xfId="20"/>
    <cellStyle name="Акцент1 2" xfId="21"/>
    <cellStyle name="Акцент2" xfId="22"/>
    <cellStyle name="Акцент2 2" xfId="23"/>
    <cellStyle name="Акцент3" xfId="24"/>
    <cellStyle name="Акцент3 2" xfId="25"/>
    <cellStyle name="Акцент4" xfId="26"/>
    <cellStyle name="Акцент4 2" xfId="27"/>
    <cellStyle name="Акцент5" xfId="28"/>
    <cellStyle name="Акцент5 2" xfId="29"/>
    <cellStyle name="Акцент6" xfId="30"/>
    <cellStyle name="Акцент6 2" xfId="31"/>
    <cellStyle name="Ввод " xfId="32"/>
    <cellStyle name="Ввод  2" xfId="33"/>
    <cellStyle name="Вывод" xfId="34"/>
    <cellStyle name="Вывод 2" xfId="35"/>
    <cellStyle name="Вычисление" xfId="36"/>
    <cellStyle name="Вычисление 2" xfId="37"/>
    <cellStyle name="Гиперссылка 2" xfId="38"/>
    <cellStyle name="Заголовок 1" xfId="39"/>
    <cellStyle name="Заголовок 1 2" xfId="40"/>
    <cellStyle name="Заголовок 2" xfId="41"/>
    <cellStyle name="Заголовок 2 2" xfId="42"/>
    <cellStyle name="Заголовок 3" xfId="43"/>
    <cellStyle name="Заголовок 3 2" xfId="44"/>
    <cellStyle name="Заголовок 4" xfId="45"/>
    <cellStyle name="Заголовок 4 2" xfId="46"/>
    <cellStyle name="Итог" xfId="47"/>
    <cellStyle name="Итог 2" xfId="48"/>
    <cellStyle name="Контрольная ячейка" xfId="49"/>
    <cellStyle name="Контрольная ячейка 2" xfId="50"/>
    <cellStyle name="Название" xfId="51"/>
    <cellStyle name="Название 2" xfId="52"/>
    <cellStyle name="Нейтральный" xfId="53"/>
    <cellStyle name="Нейтральный 2" xfId="54"/>
    <cellStyle name="Обычный 2" xfId="55"/>
    <cellStyle name="Обычный 2 2" xfId="56"/>
    <cellStyle name="Обычный 2 3" xfId="57"/>
    <cellStyle name="Обычный 2 4" xfId="58"/>
    <cellStyle name="Обычный 2 5" xfId="59"/>
    <cellStyle name="Обычный 2 6" xfId="60"/>
    <cellStyle name="Обычный 3" xfId="61"/>
    <cellStyle name="Обычный 3 2" xfId="62"/>
    <cellStyle name="Обычный 4" xfId="63"/>
    <cellStyle name="Обычный 4 2" xfId="64"/>
    <cellStyle name="Обычный 5" xfId="65"/>
    <cellStyle name="Плохой" xfId="66"/>
    <cellStyle name="Плохой 2" xfId="67"/>
    <cellStyle name="Пояснение" xfId="68"/>
    <cellStyle name="Пояснение 2" xfId="69"/>
    <cellStyle name="Примечание" xfId="70"/>
    <cellStyle name="Примечание 2" xfId="71"/>
    <cellStyle name="Связанная ячейка" xfId="72"/>
    <cellStyle name="Связанная ячейка 2" xfId="73"/>
    <cellStyle name="Текст предупреждения" xfId="74"/>
    <cellStyle name="Текст предупреждения 2" xfId="75"/>
    <cellStyle name="Хороший" xfId="76"/>
    <cellStyle name="Хороший 2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247650</xdr:colOff>
      <xdr:row>356</xdr:row>
      <xdr:rowOff>9525</xdr:rowOff>
    </xdr:from>
    <xdr:to>
      <xdr:col>7</xdr:col>
      <xdr:colOff>1400175</xdr:colOff>
      <xdr:row>363</xdr:row>
      <xdr:rowOff>9525</xdr:rowOff>
    </xdr:to>
    <xdr:sp macro="" textlink="">
      <xdr:nvSpPr>
        <xdr:cNvPr id="414391" name="Text Box 413367" hidden="1"/>
        <xdr:cNvSpPr txBox="1">
          <a:spLocks noChangeArrowheads="1"/>
        </xdr:cNvSpPr>
      </xdr:nvSpPr>
      <xdr:spPr bwMode="auto">
        <a:xfrm>
          <a:off x="9725025" y="99174300"/>
          <a:ext cx="1152525" cy="1333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 type="none"/>
          <a:tailEnd type="none"/>
        </a:ln>
        <a:effectLst>
          <a:outerShdw dist="35921" dir="2700000" algn="ctr" rotWithShape="0">
            <a:prstClr val="black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4"/>
  <sheetViews>
    <sheetView tabSelected="1" zoomScale="85" zoomScaleNormal="85" workbookViewId="0" topLeftCell="A1">
      <pane ySplit="10" topLeftCell="A122" activePane="bottomLeft" state="frozen"/>
      <selection pane="bottomLeft" activeCell="L179" sqref="L179:M179"/>
    </sheetView>
  </sheetViews>
  <sheetFormatPr defaultColWidth="9.140625" defaultRowHeight="15"/>
  <cols>
    <col min="1" max="1" width="58.140625" style="3" customWidth="1"/>
    <col min="2" max="2" width="8.140625" style="35" customWidth="1"/>
    <col min="3" max="3" width="13.421875" style="3" customWidth="1"/>
    <col min="4" max="4" width="10.57421875" style="8" customWidth="1"/>
    <col min="5" max="6" width="17.28125" style="42" customWidth="1"/>
    <col min="7" max="7" width="17.28125" style="3" customWidth="1"/>
    <col min="8" max="8" width="22.00390625" style="3" customWidth="1"/>
    <col min="9" max="13" width="17.421875" style="3" customWidth="1"/>
    <col min="14" max="16384" width="9.140625" style="3" customWidth="1"/>
  </cols>
  <sheetData>
    <row r="1" spans="1:13" ht="6" customHeight="1">
      <c r="A1" s="16"/>
      <c r="B1" s="33"/>
      <c r="C1" s="17"/>
      <c r="D1" s="16"/>
      <c r="E1" s="39"/>
      <c r="F1" s="39"/>
      <c r="G1" s="16"/>
      <c r="H1" s="18"/>
      <c r="I1" s="18"/>
      <c r="J1" s="30"/>
      <c r="K1" s="30"/>
      <c r="L1" s="30"/>
      <c r="M1" s="31"/>
    </row>
    <row r="2" spans="1:13" ht="15" customHeight="1">
      <c r="A2" s="94" t="s">
        <v>175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5">
      <c r="A3" s="1"/>
      <c r="B3" s="34"/>
      <c r="C3" s="1"/>
      <c r="D3" s="1"/>
      <c r="E3" s="40"/>
      <c r="F3" s="40"/>
      <c r="G3" s="2"/>
      <c r="H3" s="19"/>
      <c r="I3" s="19"/>
      <c r="J3" s="97"/>
      <c r="K3" s="97"/>
      <c r="L3" s="20"/>
      <c r="M3" s="16"/>
    </row>
    <row r="4" spans="1:13" ht="15" customHeight="1">
      <c r="A4" s="89" t="s">
        <v>0</v>
      </c>
      <c r="B4" s="89" t="s">
        <v>33</v>
      </c>
      <c r="C4" s="89" t="s">
        <v>13</v>
      </c>
      <c r="D4" s="100" t="s">
        <v>18</v>
      </c>
      <c r="E4" s="106" t="s">
        <v>10</v>
      </c>
      <c r="F4" s="72"/>
      <c r="G4" s="88" t="s">
        <v>17</v>
      </c>
      <c r="H4" s="88"/>
      <c r="I4" s="88"/>
      <c r="J4" s="88"/>
      <c r="K4" s="88"/>
      <c r="L4" s="73"/>
      <c r="M4" s="74"/>
    </row>
    <row r="5" spans="1:13" ht="15" customHeight="1">
      <c r="A5" s="89"/>
      <c r="B5" s="89"/>
      <c r="C5" s="89"/>
      <c r="D5" s="101"/>
      <c r="E5" s="107"/>
      <c r="F5" s="106" t="s">
        <v>11</v>
      </c>
      <c r="G5" s="111" t="s">
        <v>147</v>
      </c>
      <c r="H5" s="88"/>
      <c r="I5" s="88"/>
      <c r="J5" s="88"/>
      <c r="K5" s="112"/>
      <c r="L5" s="103" t="s">
        <v>12</v>
      </c>
      <c r="M5" s="103" t="s">
        <v>4</v>
      </c>
    </row>
    <row r="6" spans="1:13" ht="105.75" customHeight="1">
      <c r="A6" s="89"/>
      <c r="B6" s="89"/>
      <c r="C6" s="89"/>
      <c r="D6" s="101"/>
      <c r="E6" s="107"/>
      <c r="F6" s="107"/>
      <c r="G6" s="95" t="s">
        <v>5</v>
      </c>
      <c r="H6" s="98" t="s">
        <v>14</v>
      </c>
      <c r="I6" s="98" t="s">
        <v>7</v>
      </c>
      <c r="J6" s="109" t="s">
        <v>6</v>
      </c>
      <c r="K6" s="110"/>
      <c r="L6" s="104"/>
      <c r="M6" s="104"/>
    </row>
    <row r="7" spans="1:13" ht="18.75" customHeight="1">
      <c r="A7" s="89"/>
      <c r="B7" s="89"/>
      <c r="C7" s="89"/>
      <c r="D7" s="102"/>
      <c r="E7" s="108"/>
      <c r="F7" s="108"/>
      <c r="G7" s="96"/>
      <c r="H7" s="99"/>
      <c r="I7" s="99"/>
      <c r="J7" s="4" t="s">
        <v>8</v>
      </c>
      <c r="K7" s="4" t="s">
        <v>9</v>
      </c>
      <c r="L7" s="105"/>
      <c r="M7" s="105"/>
    </row>
    <row r="8" spans="1:13" ht="15">
      <c r="A8" s="68">
        <v>1</v>
      </c>
      <c r="B8" s="68">
        <v>2</v>
      </c>
      <c r="C8" s="68">
        <v>3</v>
      </c>
      <c r="D8" s="68">
        <v>4</v>
      </c>
      <c r="E8" s="68">
        <v>5</v>
      </c>
      <c r="F8" s="68">
        <v>6</v>
      </c>
      <c r="G8" s="68">
        <v>7</v>
      </c>
      <c r="H8" s="68">
        <v>8</v>
      </c>
      <c r="I8" s="68">
        <v>9</v>
      </c>
      <c r="J8" s="68">
        <v>10</v>
      </c>
      <c r="K8" s="68">
        <v>11</v>
      </c>
      <c r="L8" s="68">
        <v>12</v>
      </c>
      <c r="M8" s="68">
        <v>13</v>
      </c>
    </row>
    <row r="9" spans="1:13" ht="30">
      <c r="A9" s="50" t="s">
        <v>136</v>
      </c>
      <c r="B9" s="53" t="s">
        <v>20</v>
      </c>
      <c r="C9" s="83" t="s">
        <v>15</v>
      </c>
      <c r="D9" s="83" t="s">
        <v>15</v>
      </c>
      <c r="E9" s="64">
        <f>0+F9+L9+M9</f>
        <v>132234140.39</v>
      </c>
      <c r="F9" s="65">
        <f>0+G9+H9+I9+J9</f>
        <v>132234140.39</v>
      </c>
      <c r="G9" s="85">
        <v>24580270.39</v>
      </c>
      <c r="H9" s="86"/>
      <c r="I9" s="86"/>
      <c r="J9" s="86">
        <v>107653870</v>
      </c>
      <c r="K9" s="86"/>
      <c r="L9" s="87"/>
      <c r="M9" s="87"/>
    </row>
    <row r="10" spans="1:13" ht="30">
      <c r="A10" s="25" t="s">
        <v>137</v>
      </c>
      <c r="B10" s="53" t="s">
        <v>21</v>
      </c>
      <c r="C10" s="54" t="s">
        <v>15</v>
      </c>
      <c r="D10" s="54" t="s">
        <v>15</v>
      </c>
      <c r="E10" s="64">
        <f>0+ROUND(F10+L10+M10,2)</f>
        <v>0</v>
      </c>
      <c r="F10" s="65">
        <f>0+ROUND(G10+H10+I10+J10,2)</f>
        <v>0</v>
      </c>
      <c r="G10" s="61">
        <f>0+ROUND(G9+G11-G58+G56,2)</f>
        <v>0</v>
      </c>
      <c r="H10" s="61">
        <f>0+ROUND(H9+H11-H58+H56-H171,2)</f>
        <v>0</v>
      </c>
      <c r="I10" s="61">
        <f>0+ROUND(I9+I11-I58+I56-I171,2)</f>
        <v>0</v>
      </c>
      <c r="J10" s="61">
        <f>0+ROUND(J9+J11-J58+J56+J166-J171,2)</f>
        <v>0</v>
      </c>
      <c r="K10" s="61">
        <f>0+ROUND(K9+K11-K58+K56+K166-K171,2)</f>
        <v>0</v>
      </c>
      <c r="L10" s="61">
        <f>0+ROUND(L9+L11-L58-L171,2)</f>
        <v>0</v>
      </c>
      <c r="M10" s="61">
        <f>0+ROUND(M9+M11-M58+M166-M171,2)</f>
        <v>0</v>
      </c>
    </row>
    <row r="11" spans="1:13" ht="15">
      <c r="A11" s="23" t="s">
        <v>16</v>
      </c>
      <c r="B11" s="55" t="s">
        <v>24</v>
      </c>
      <c r="C11" s="49" t="s">
        <v>22</v>
      </c>
      <c r="D11" s="47" t="s">
        <v>15</v>
      </c>
      <c r="E11" s="63">
        <f>0+F11+L11+M11</f>
        <v>319772806.98</v>
      </c>
      <c r="F11" s="66">
        <f>0+G11+H11+I11+J11</f>
        <v>319772806.98</v>
      </c>
      <c r="G11" s="59">
        <f>0+G18</f>
        <v>190108967.43</v>
      </c>
      <c r="H11" s="59">
        <f>0+H18+H31</f>
        <v>0</v>
      </c>
      <c r="I11" s="59">
        <f>0+I31</f>
        <v>0</v>
      </c>
      <c r="J11" s="59">
        <f>0+J12+J18+J26+J31+J45+J47</f>
        <v>129663839.55</v>
      </c>
      <c r="K11" s="59">
        <f>0+K31</f>
        <v>0</v>
      </c>
      <c r="L11" s="59">
        <f>0+L18</f>
        <v>0</v>
      </c>
      <c r="M11" s="59">
        <f>0+M12+M18+M31</f>
        <v>0</v>
      </c>
    </row>
    <row r="12" spans="1:13" ht="35.25" customHeight="1">
      <c r="A12" s="46" t="s">
        <v>23</v>
      </c>
      <c r="B12" s="55" t="s">
        <v>25</v>
      </c>
      <c r="C12" s="37">
        <v>120</v>
      </c>
      <c r="D12" s="26" t="s">
        <v>15</v>
      </c>
      <c r="E12" s="61">
        <f>0+E13+E14+E15+E16+E17</f>
        <v>12018656.73</v>
      </c>
      <c r="F12" s="61">
        <f>0+F13+F14+F15+F16+F17</f>
        <v>12018656.73</v>
      </c>
      <c r="G12" s="60" t="s">
        <v>15</v>
      </c>
      <c r="H12" s="78" t="s">
        <v>15</v>
      </c>
      <c r="I12" s="78" t="s">
        <v>15</v>
      </c>
      <c r="J12" s="61">
        <f>0+J13+J14+J15+J16+J17</f>
        <v>12018656.73</v>
      </c>
      <c r="K12" s="78" t="s">
        <v>15</v>
      </c>
      <c r="L12" s="78" t="s">
        <v>15</v>
      </c>
      <c r="M12" s="61">
        <f>0+M14+M15+M16+M17</f>
        <v>0</v>
      </c>
    </row>
    <row r="13" spans="1:13" ht="30">
      <c r="A13" s="45" t="s">
        <v>27</v>
      </c>
      <c r="B13" s="55" t="s">
        <v>30</v>
      </c>
      <c r="C13" s="37">
        <v>120</v>
      </c>
      <c r="D13" s="26">
        <v>121</v>
      </c>
      <c r="E13" s="61">
        <f>0+F13</f>
        <v>12018656.73</v>
      </c>
      <c r="F13" s="61">
        <f>0+J13</f>
        <v>12018656.73</v>
      </c>
      <c r="G13" s="80" t="s">
        <v>15</v>
      </c>
      <c r="H13" s="80" t="s">
        <v>15</v>
      </c>
      <c r="I13" s="80" t="s">
        <v>15</v>
      </c>
      <c r="J13" s="58">
        <v>12018656.73</v>
      </c>
      <c r="K13" s="80" t="s">
        <v>15</v>
      </c>
      <c r="L13" s="80" t="s">
        <v>15</v>
      </c>
      <c r="M13" s="80" t="s">
        <v>15</v>
      </c>
    </row>
    <row r="14" spans="1:13" ht="30">
      <c r="A14" s="45" t="s">
        <v>172</v>
      </c>
      <c r="B14" s="55" t="s">
        <v>31</v>
      </c>
      <c r="C14" s="37">
        <v>120</v>
      </c>
      <c r="D14" s="26">
        <v>123</v>
      </c>
      <c r="E14" s="61">
        <f>0+F14+M14</f>
        <v>0</v>
      </c>
      <c r="F14" s="61">
        <f>0+J14</f>
        <v>0</v>
      </c>
      <c r="G14" s="80" t="s">
        <v>15</v>
      </c>
      <c r="H14" s="80" t="s">
        <v>15</v>
      </c>
      <c r="I14" s="80" t="s">
        <v>15</v>
      </c>
      <c r="J14" s="58">
        <v>0</v>
      </c>
      <c r="K14" s="80" t="s">
        <v>15</v>
      </c>
      <c r="L14" s="80" t="s">
        <v>15</v>
      </c>
      <c r="M14" s="58">
        <v>0</v>
      </c>
    </row>
    <row r="15" spans="1:13" ht="30">
      <c r="A15" s="45" t="s">
        <v>28</v>
      </c>
      <c r="B15" s="55">
        <v>1130</v>
      </c>
      <c r="C15" s="37">
        <v>120</v>
      </c>
      <c r="D15" s="26">
        <v>124</v>
      </c>
      <c r="E15" s="61">
        <f>0+F15+M15</f>
        <v>0</v>
      </c>
      <c r="F15" s="61">
        <f>0+J15</f>
        <v>0</v>
      </c>
      <c r="G15" s="80" t="s">
        <v>15</v>
      </c>
      <c r="H15" s="80" t="s">
        <v>15</v>
      </c>
      <c r="I15" s="80" t="s">
        <v>15</v>
      </c>
      <c r="J15" s="58">
        <v>0</v>
      </c>
      <c r="K15" s="80" t="s">
        <v>15</v>
      </c>
      <c r="L15" s="80" t="s">
        <v>15</v>
      </c>
      <c r="M15" s="58">
        <v>0</v>
      </c>
    </row>
    <row r="16" spans="1:13" ht="45">
      <c r="A16" s="45" t="s">
        <v>29</v>
      </c>
      <c r="B16" s="55">
        <v>1140</v>
      </c>
      <c r="C16" s="37">
        <v>120</v>
      </c>
      <c r="D16" s="26">
        <v>128</v>
      </c>
      <c r="E16" s="61">
        <f>0+F16+M16</f>
        <v>0</v>
      </c>
      <c r="F16" s="61">
        <f>0+J16</f>
        <v>0</v>
      </c>
      <c r="G16" s="80" t="s">
        <v>15</v>
      </c>
      <c r="H16" s="80" t="s">
        <v>15</v>
      </c>
      <c r="I16" s="80" t="s">
        <v>15</v>
      </c>
      <c r="J16" s="58">
        <v>0</v>
      </c>
      <c r="K16" s="80" t="s">
        <v>15</v>
      </c>
      <c r="L16" s="80" t="s">
        <v>15</v>
      </c>
      <c r="M16" s="58">
        <v>0</v>
      </c>
    </row>
    <row r="17" spans="1:13" ht="15">
      <c r="A17" s="45" t="s">
        <v>165</v>
      </c>
      <c r="B17" s="55">
        <v>1150</v>
      </c>
      <c r="C17" s="37">
        <v>120</v>
      </c>
      <c r="D17" s="26">
        <v>129</v>
      </c>
      <c r="E17" s="61">
        <f>0+F17+M17</f>
        <v>0</v>
      </c>
      <c r="F17" s="61">
        <f>0+J17</f>
        <v>0</v>
      </c>
      <c r="G17" s="80" t="s">
        <v>15</v>
      </c>
      <c r="H17" s="80" t="s">
        <v>15</v>
      </c>
      <c r="I17" s="80" t="s">
        <v>15</v>
      </c>
      <c r="J17" s="58">
        <v>0</v>
      </c>
      <c r="K17" s="80" t="s">
        <v>15</v>
      </c>
      <c r="L17" s="80" t="s">
        <v>15</v>
      </c>
      <c r="M17" s="58">
        <v>0</v>
      </c>
    </row>
    <row r="18" spans="1:13" s="5" customFormat="1" ht="30">
      <c r="A18" s="46" t="s">
        <v>19</v>
      </c>
      <c r="B18" s="55" t="s">
        <v>26</v>
      </c>
      <c r="C18" s="37">
        <v>130</v>
      </c>
      <c r="D18" s="26" t="s">
        <v>15</v>
      </c>
      <c r="E18" s="61">
        <f>0+F18+L18+M18</f>
        <v>306804150.25</v>
      </c>
      <c r="F18" s="61">
        <f>0+G18+H18+J18</f>
        <v>306804150.25</v>
      </c>
      <c r="G18" s="61">
        <f>0+G19+G23+G25</f>
        <v>190108967.43</v>
      </c>
      <c r="H18" s="78">
        <f>0+H23</f>
        <v>0</v>
      </c>
      <c r="I18" s="78" t="s">
        <v>15</v>
      </c>
      <c r="J18" s="61">
        <f>0+J20+J23+J24+J25</f>
        <v>116695182.82</v>
      </c>
      <c r="K18" s="78" t="s">
        <v>15</v>
      </c>
      <c r="L18" s="61">
        <f>0+L20+L23+L24+L25</f>
        <v>0</v>
      </c>
      <c r="M18" s="61">
        <f>0+M20</f>
        <v>0</v>
      </c>
    </row>
    <row r="19" spans="1:13" ht="75">
      <c r="A19" s="45" t="s">
        <v>32</v>
      </c>
      <c r="B19" s="55">
        <v>1210</v>
      </c>
      <c r="C19" s="37">
        <v>130</v>
      </c>
      <c r="D19" s="26">
        <v>131</v>
      </c>
      <c r="E19" s="61">
        <f>0+F19</f>
        <v>190108967.43</v>
      </c>
      <c r="F19" s="61">
        <f>0+G19</f>
        <v>190108967.43</v>
      </c>
      <c r="G19" s="58">
        <v>190108967.43</v>
      </c>
      <c r="H19" s="80" t="s">
        <v>15</v>
      </c>
      <c r="I19" s="80" t="s">
        <v>15</v>
      </c>
      <c r="J19" s="80" t="s">
        <v>15</v>
      </c>
      <c r="K19" s="80" t="s">
        <v>15</v>
      </c>
      <c r="L19" s="80" t="s">
        <v>15</v>
      </c>
      <c r="M19" s="80" t="s">
        <v>15</v>
      </c>
    </row>
    <row r="20" spans="1:13" ht="30">
      <c r="A20" s="45" t="s">
        <v>34</v>
      </c>
      <c r="B20" s="55">
        <v>1230</v>
      </c>
      <c r="C20" s="37">
        <v>130</v>
      </c>
      <c r="D20" s="26">
        <v>131</v>
      </c>
      <c r="E20" s="61">
        <f>0+F20+L20+M20</f>
        <v>110549181.74</v>
      </c>
      <c r="F20" s="61">
        <f>0+J20</f>
        <v>110549181.74</v>
      </c>
      <c r="G20" s="78" t="s">
        <v>15</v>
      </c>
      <c r="H20" s="78" t="s">
        <v>15</v>
      </c>
      <c r="I20" s="78" t="s">
        <v>15</v>
      </c>
      <c r="J20" s="61">
        <f>0+J21+J22</f>
        <v>110549181.74</v>
      </c>
      <c r="K20" s="78" t="s">
        <v>15</v>
      </c>
      <c r="L20" s="61">
        <f>0+L21+L22</f>
        <v>0</v>
      </c>
      <c r="M20" s="61">
        <f>0+M21+M22</f>
        <v>0</v>
      </c>
    </row>
    <row r="21" spans="1:13" ht="30">
      <c r="A21" s="44" t="s">
        <v>35</v>
      </c>
      <c r="B21" s="55" t="s">
        <v>36</v>
      </c>
      <c r="C21" s="37">
        <v>130</v>
      </c>
      <c r="D21" s="26">
        <v>131</v>
      </c>
      <c r="E21" s="61">
        <f>0+F21+L21+M21</f>
        <v>14000000</v>
      </c>
      <c r="F21" s="61">
        <f>0+J21</f>
        <v>14000000</v>
      </c>
      <c r="G21" s="80" t="s">
        <v>15</v>
      </c>
      <c r="H21" s="80" t="s">
        <v>15</v>
      </c>
      <c r="I21" s="80" t="s">
        <v>15</v>
      </c>
      <c r="J21" s="58">
        <v>14000000</v>
      </c>
      <c r="K21" s="80" t="s">
        <v>15</v>
      </c>
      <c r="L21" s="58">
        <v>0</v>
      </c>
      <c r="M21" s="58">
        <v>0</v>
      </c>
    </row>
    <row r="22" spans="1:13" ht="30">
      <c r="A22" s="44" t="s">
        <v>37</v>
      </c>
      <c r="B22" s="55" t="s">
        <v>38</v>
      </c>
      <c r="C22" s="37">
        <v>130</v>
      </c>
      <c r="D22" s="26">
        <v>131</v>
      </c>
      <c r="E22" s="61">
        <f>0+F22+L22+M22</f>
        <v>96549181.74</v>
      </c>
      <c r="F22" s="61">
        <f>0+J22</f>
        <v>96549181.74</v>
      </c>
      <c r="G22" s="80" t="s">
        <v>15</v>
      </c>
      <c r="H22" s="80" t="s">
        <v>15</v>
      </c>
      <c r="I22" s="80" t="s">
        <v>15</v>
      </c>
      <c r="J22" s="58">
        <v>96549181.74</v>
      </c>
      <c r="K22" s="80" t="s">
        <v>15</v>
      </c>
      <c r="L22" s="58">
        <v>0</v>
      </c>
      <c r="M22" s="58">
        <v>0</v>
      </c>
    </row>
    <row r="23" spans="1:13" ht="15">
      <c r="A23" s="45" t="s">
        <v>39</v>
      </c>
      <c r="B23" s="55" t="s">
        <v>40</v>
      </c>
      <c r="C23" s="37">
        <v>130</v>
      </c>
      <c r="D23" s="26">
        <v>134</v>
      </c>
      <c r="E23" s="61">
        <f>0+F23+L23</f>
        <v>80000</v>
      </c>
      <c r="F23" s="61">
        <f>0+G23+H23+J23</f>
        <v>80000</v>
      </c>
      <c r="G23" s="80">
        <v>0</v>
      </c>
      <c r="H23" s="80">
        <v>0</v>
      </c>
      <c r="I23" s="80" t="s">
        <v>15</v>
      </c>
      <c r="J23" s="58">
        <v>80000</v>
      </c>
      <c r="K23" s="80" t="s">
        <v>15</v>
      </c>
      <c r="L23" s="58">
        <v>0</v>
      </c>
      <c r="M23" s="80" t="s">
        <v>15</v>
      </c>
    </row>
    <row r="24" spans="1:13" ht="15">
      <c r="A24" s="45" t="s">
        <v>41</v>
      </c>
      <c r="B24" s="55">
        <v>1250</v>
      </c>
      <c r="C24" s="26">
        <v>130</v>
      </c>
      <c r="D24" s="26">
        <v>135</v>
      </c>
      <c r="E24" s="61">
        <f>0+F24+L24</f>
        <v>6066001.08</v>
      </c>
      <c r="F24" s="61">
        <f>0+J24</f>
        <v>6066001.08</v>
      </c>
      <c r="G24" s="80" t="s">
        <v>15</v>
      </c>
      <c r="H24" s="80" t="s">
        <v>15</v>
      </c>
      <c r="I24" s="80" t="s">
        <v>15</v>
      </c>
      <c r="J24" s="58">
        <v>6066001.08</v>
      </c>
      <c r="K24" s="80" t="s">
        <v>15</v>
      </c>
      <c r="L24" s="58">
        <v>0</v>
      </c>
      <c r="M24" s="80" t="s">
        <v>15</v>
      </c>
    </row>
    <row r="25" spans="1:13" ht="30">
      <c r="A25" s="45" t="s">
        <v>169</v>
      </c>
      <c r="B25" s="55">
        <v>1260</v>
      </c>
      <c r="C25" s="26">
        <v>130</v>
      </c>
      <c r="D25" s="26">
        <v>139</v>
      </c>
      <c r="E25" s="61">
        <f>0+F25+L25</f>
        <v>0</v>
      </c>
      <c r="F25" s="61">
        <f>0+G25+J25</f>
        <v>0</v>
      </c>
      <c r="G25" s="80">
        <v>0</v>
      </c>
      <c r="H25" s="80" t="s">
        <v>15</v>
      </c>
      <c r="I25" s="80" t="s">
        <v>15</v>
      </c>
      <c r="J25" s="58">
        <v>0</v>
      </c>
      <c r="K25" s="80" t="s">
        <v>15</v>
      </c>
      <c r="L25" s="58">
        <v>0</v>
      </c>
      <c r="M25" s="80" t="s">
        <v>15</v>
      </c>
    </row>
    <row r="26" spans="1:13" ht="30">
      <c r="A26" s="46" t="s">
        <v>42</v>
      </c>
      <c r="B26" s="55">
        <v>1300</v>
      </c>
      <c r="C26" s="26">
        <v>140</v>
      </c>
      <c r="D26" s="26" t="s">
        <v>15</v>
      </c>
      <c r="E26" s="61">
        <f>0+F26</f>
        <v>700000</v>
      </c>
      <c r="F26" s="61">
        <f>0+J26</f>
        <v>700000</v>
      </c>
      <c r="G26" s="78" t="s">
        <v>15</v>
      </c>
      <c r="H26" s="78" t="s">
        <v>15</v>
      </c>
      <c r="I26" s="78" t="s">
        <v>15</v>
      </c>
      <c r="J26" s="61">
        <f>0+J27+J28+J29+J30</f>
        <v>700000</v>
      </c>
      <c r="K26" s="78" t="s">
        <v>15</v>
      </c>
      <c r="L26" s="78" t="s">
        <v>15</v>
      </c>
      <c r="M26" s="78" t="s">
        <v>15</v>
      </c>
    </row>
    <row r="27" spans="1:13" ht="45">
      <c r="A27" s="45" t="s">
        <v>115</v>
      </c>
      <c r="B27" s="55">
        <v>1301</v>
      </c>
      <c r="C27" s="26">
        <v>140</v>
      </c>
      <c r="D27" s="26">
        <v>141</v>
      </c>
      <c r="E27" s="61">
        <f>0+F27</f>
        <v>700000</v>
      </c>
      <c r="F27" s="61">
        <f>0+J27</f>
        <v>700000</v>
      </c>
      <c r="G27" s="80" t="s">
        <v>15</v>
      </c>
      <c r="H27" s="80" t="s">
        <v>15</v>
      </c>
      <c r="I27" s="80" t="s">
        <v>15</v>
      </c>
      <c r="J27" s="58">
        <v>700000</v>
      </c>
      <c r="K27" s="80" t="s">
        <v>15</v>
      </c>
      <c r="L27" s="80" t="s">
        <v>15</v>
      </c>
      <c r="M27" s="80" t="s">
        <v>15</v>
      </c>
    </row>
    <row r="28" spans="1:13" ht="15">
      <c r="A28" s="45" t="s">
        <v>116</v>
      </c>
      <c r="B28" s="55">
        <v>1302</v>
      </c>
      <c r="C28" s="26">
        <v>140</v>
      </c>
      <c r="D28" s="26">
        <v>143</v>
      </c>
      <c r="E28" s="61">
        <f>0+F28</f>
        <v>0</v>
      </c>
      <c r="F28" s="61">
        <f>0+J28</f>
        <v>0</v>
      </c>
      <c r="G28" s="80" t="s">
        <v>15</v>
      </c>
      <c r="H28" s="80" t="s">
        <v>15</v>
      </c>
      <c r="I28" s="80" t="s">
        <v>15</v>
      </c>
      <c r="J28" s="58">
        <v>0</v>
      </c>
      <c r="K28" s="80" t="s">
        <v>15</v>
      </c>
      <c r="L28" s="80" t="s">
        <v>15</v>
      </c>
      <c r="M28" s="80" t="s">
        <v>15</v>
      </c>
    </row>
    <row r="29" spans="1:13" ht="30">
      <c r="A29" s="45" t="s">
        <v>117</v>
      </c>
      <c r="B29" s="55">
        <v>1303</v>
      </c>
      <c r="C29" s="26">
        <v>140</v>
      </c>
      <c r="D29" s="26">
        <v>144</v>
      </c>
      <c r="E29" s="61">
        <f>0+F29</f>
        <v>0</v>
      </c>
      <c r="F29" s="61">
        <f>0+J29</f>
        <v>0</v>
      </c>
      <c r="G29" s="80" t="s">
        <v>15</v>
      </c>
      <c r="H29" s="80" t="s">
        <v>15</v>
      </c>
      <c r="I29" s="80" t="s">
        <v>15</v>
      </c>
      <c r="J29" s="58">
        <v>0</v>
      </c>
      <c r="K29" s="80" t="s">
        <v>15</v>
      </c>
      <c r="L29" s="80" t="s">
        <v>15</v>
      </c>
      <c r="M29" s="80" t="s">
        <v>15</v>
      </c>
    </row>
    <row r="30" spans="1:13" ht="30">
      <c r="A30" s="45" t="s">
        <v>118</v>
      </c>
      <c r="B30" s="55">
        <v>1304</v>
      </c>
      <c r="C30" s="26">
        <v>140</v>
      </c>
      <c r="D30" s="26">
        <v>145</v>
      </c>
      <c r="E30" s="61">
        <f>0+F30</f>
        <v>0</v>
      </c>
      <c r="F30" s="61">
        <f>0+J30</f>
        <v>0</v>
      </c>
      <c r="G30" s="80" t="s">
        <v>15</v>
      </c>
      <c r="H30" s="80" t="s">
        <v>15</v>
      </c>
      <c r="I30" s="80" t="s">
        <v>15</v>
      </c>
      <c r="J30" s="58">
        <v>0</v>
      </c>
      <c r="K30" s="80" t="s">
        <v>15</v>
      </c>
      <c r="L30" s="80" t="s">
        <v>15</v>
      </c>
      <c r="M30" s="80" t="s">
        <v>15</v>
      </c>
    </row>
    <row r="31" spans="1:13" ht="15">
      <c r="A31" s="46" t="s">
        <v>43</v>
      </c>
      <c r="B31" s="55" t="s">
        <v>44</v>
      </c>
      <c r="C31" s="26">
        <v>150</v>
      </c>
      <c r="D31" s="26" t="s">
        <v>15</v>
      </c>
      <c r="E31" s="61">
        <f>0+F31+M31</f>
        <v>0</v>
      </c>
      <c r="F31" s="61">
        <f>0+H31+I31+J31</f>
        <v>0</v>
      </c>
      <c r="G31" s="78" t="s">
        <v>15</v>
      </c>
      <c r="H31" s="78">
        <f>0+H32</f>
        <v>0</v>
      </c>
      <c r="I31" s="78">
        <f>0+I35</f>
        <v>0</v>
      </c>
      <c r="J31" s="61">
        <f>0+J36+J41+J42+J43+J44</f>
        <v>0</v>
      </c>
      <c r="K31" s="61">
        <f>0+K36</f>
        <v>0</v>
      </c>
      <c r="L31" s="78" t="s">
        <v>15</v>
      </c>
      <c r="M31" s="61">
        <f>0+M43</f>
        <v>0</v>
      </c>
    </row>
    <row r="32" spans="1:13" ht="30">
      <c r="A32" s="45" t="s">
        <v>56</v>
      </c>
      <c r="B32" s="55">
        <v>1410</v>
      </c>
      <c r="C32" s="26">
        <v>150</v>
      </c>
      <c r="D32" s="26">
        <v>152</v>
      </c>
      <c r="E32" s="61">
        <f aca="true" t="shared" si="0" ref="E32:E42">0+F32</f>
        <v>0</v>
      </c>
      <c r="F32" s="61">
        <f>0+H32</f>
        <v>0</v>
      </c>
      <c r="G32" s="79" t="s">
        <v>15</v>
      </c>
      <c r="H32" s="78">
        <f>0+H33+H34</f>
        <v>0</v>
      </c>
      <c r="I32" s="79" t="s">
        <v>15</v>
      </c>
      <c r="J32" s="79" t="s">
        <v>15</v>
      </c>
      <c r="K32" s="79" t="s">
        <v>15</v>
      </c>
      <c r="L32" s="79" t="s">
        <v>15</v>
      </c>
      <c r="M32" s="79" t="s">
        <v>15</v>
      </c>
    </row>
    <row r="33" spans="1:13" ht="30">
      <c r="A33" s="76" t="s">
        <v>159</v>
      </c>
      <c r="B33" s="55">
        <v>14101</v>
      </c>
      <c r="C33" s="77">
        <v>150</v>
      </c>
      <c r="D33" s="77">
        <v>152</v>
      </c>
      <c r="E33" s="61">
        <f t="shared" si="0"/>
        <v>0</v>
      </c>
      <c r="F33" s="61">
        <f>0+H33</f>
        <v>0</v>
      </c>
      <c r="G33" s="80" t="s">
        <v>15</v>
      </c>
      <c r="H33" s="84"/>
      <c r="I33" s="80" t="s">
        <v>15</v>
      </c>
      <c r="J33" s="80" t="s">
        <v>15</v>
      </c>
      <c r="K33" s="80" t="s">
        <v>15</v>
      </c>
      <c r="L33" s="80" t="s">
        <v>15</v>
      </c>
      <c r="M33" s="80" t="s">
        <v>15</v>
      </c>
    </row>
    <row r="34" spans="1:13" ht="15">
      <c r="A34" s="75" t="s">
        <v>160</v>
      </c>
      <c r="B34" s="55">
        <v>14102</v>
      </c>
      <c r="C34" s="77">
        <v>150</v>
      </c>
      <c r="D34" s="77">
        <v>162</v>
      </c>
      <c r="E34" s="61">
        <f t="shared" si="0"/>
        <v>0</v>
      </c>
      <c r="F34" s="61">
        <f>0+H34</f>
        <v>0</v>
      </c>
      <c r="G34" s="80" t="s">
        <v>15</v>
      </c>
      <c r="H34" s="84"/>
      <c r="I34" s="80" t="s">
        <v>15</v>
      </c>
      <c r="J34" s="80" t="s">
        <v>15</v>
      </c>
      <c r="K34" s="80" t="s">
        <v>15</v>
      </c>
      <c r="L34" s="80" t="s">
        <v>15</v>
      </c>
      <c r="M34" s="80" t="s">
        <v>15</v>
      </c>
    </row>
    <row r="35" spans="1:13" ht="30">
      <c r="A35" s="45" t="s">
        <v>57</v>
      </c>
      <c r="B35" s="55">
        <v>1420</v>
      </c>
      <c r="C35" s="26">
        <v>150</v>
      </c>
      <c r="D35" s="26">
        <v>162</v>
      </c>
      <c r="E35" s="61">
        <f t="shared" si="0"/>
        <v>0</v>
      </c>
      <c r="F35" s="61">
        <f>0+I35</f>
        <v>0</v>
      </c>
      <c r="G35" s="80" t="s">
        <v>15</v>
      </c>
      <c r="H35" s="80" t="s">
        <v>15</v>
      </c>
      <c r="I35" s="84">
        <v>0</v>
      </c>
      <c r="J35" s="80" t="s">
        <v>15</v>
      </c>
      <c r="K35" s="80" t="s">
        <v>15</v>
      </c>
      <c r="L35" s="80" t="s">
        <v>15</v>
      </c>
      <c r="M35" s="80" t="s">
        <v>15</v>
      </c>
    </row>
    <row r="36" spans="1:13" ht="60">
      <c r="A36" s="45" t="s">
        <v>45</v>
      </c>
      <c r="B36" s="55">
        <v>1430</v>
      </c>
      <c r="C36" s="26">
        <v>150</v>
      </c>
      <c r="D36" s="26">
        <v>152</v>
      </c>
      <c r="E36" s="61">
        <f t="shared" si="0"/>
        <v>0</v>
      </c>
      <c r="F36" s="61">
        <f aca="true" t="shared" si="1" ref="F36:F55">0+J36</f>
        <v>0</v>
      </c>
      <c r="G36" s="79" t="s">
        <v>15</v>
      </c>
      <c r="H36" s="79" t="s">
        <v>15</v>
      </c>
      <c r="I36" s="79" t="s">
        <v>15</v>
      </c>
      <c r="J36" s="61">
        <f>0+J37+J38</f>
        <v>0</v>
      </c>
      <c r="K36" s="61">
        <f>0+K38</f>
        <v>0</v>
      </c>
      <c r="L36" s="79" t="s">
        <v>15</v>
      </c>
      <c r="M36" s="79" t="s">
        <v>15</v>
      </c>
    </row>
    <row r="37" spans="1:13" ht="45">
      <c r="A37" s="44" t="s">
        <v>46</v>
      </c>
      <c r="B37" s="55">
        <v>1431</v>
      </c>
      <c r="C37" s="26">
        <v>150</v>
      </c>
      <c r="D37" s="26">
        <v>152</v>
      </c>
      <c r="E37" s="61">
        <f t="shared" si="0"/>
        <v>0</v>
      </c>
      <c r="F37" s="61">
        <f t="shared" si="1"/>
        <v>0</v>
      </c>
      <c r="G37" s="80" t="s">
        <v>15</v>
      </c>
      <c r="H37" s="80" t="s">
        <v>15</v>
      </c>
      <c r="I37" s="80" t="s">
        <v>15</v>
      </c>
      <c r="J37" s="58">
        <v>0</v>
      </c>
      <c r="K37" s="80" t="s">
        <v>15</v>
      </c>
      <c r="L37" s="80" t="s">
        <v>15</v>
      </c>
      <c r="M37" s="80" t="s">
        <v>15</v>
      </c>
    </row>
    <row r="38" spans="1:13" ht="15">
      <c r="A38" s="44" t="s">
        <v>47</v>
      </c>
      <c r="B38" s="55">
        <v>1432</v>
      </c>
      <c r="C38" s="26">
        <v>150</v>
      </c>
      <c r="D38" s="26">
        <v>152</v>
      </c>
      <c r="E38" s="61">
        <f t="shared" si="0"/>
        <v>0</v>
      </c>
      <c r="F38" s="61">
        <f t="shared" si="1"/>
        <v>0</v>
      </c>
      <c r="G38" s="78" t="s">
        <v>15</v>
      </c>
      <c r="H38" s="78" t="s">
        <v>15</v>
      </c>
      <c r="I38" s="78" t="s">
        <v>15</v>
      </c>
      <c r="J38" s="61">
        <f>0+J39+J40</f>
        <v>0</v>
      </c>
      <c r="K38" s="61">
        <f>0+K39</f>
        <v>0</v>
      </c>
      <c r="L38" s="78" t="s">
        <v>15</v>
      </c>
      <c r="M38" s="78" t="s">
        <v>15</v>
      </c>
    </row>
    <row r="39" spans="1:13" ht="30">
      <c r="A39" s="44" t="s">
        <v>48</v>
      </c>
      <c r="B39" s="55">
        <v>14321</v>
      </c>
      <c r="C39" s="26">
        <v>150</v>
      </c>
      <c r="D39" s="26">
        <v>152</v>
      </c>
      <c r="E39" s="61">
        <f t="shared" si="0"/>
        <v>0</v>
      </c>
      <c r="F39" s="61">
        <f t="shared" si="1"/>
        <v>0</v>
      </c>
      <c r="G39" s="80" t="s">
        <v>15</v>
      </c>
      <c r="H39" s="80" t="s">
        <v>15</v>
      </c>
      <c r="I39" s="80" t="s">
        <v>15</v>
      </c>
      <c r="J39" s="58">
        <v>0</v>
      </c>
      <c r="K39" s="58">
        <v>0</v>
      </c>
      <c r="L39" s="80" t="s">
        <v>15</v>
      </c>
      <c r="M39" s="80" t="s">
        <v>15</v>
      </c>
    </row>
    <row r="40" spans="1:13" ht="15">
      <c r="A40" s="44" t="s">
        <v>49</v>
      </c>
      <c r="B40" s="55">
        <v>14322</v>
      </c>
      <c r="C40" s="26">
        <v>150</v>
      </c>
      <c r="D40" s="26">
        <v>152</v>
      </c>
      <c r="E40" s="61">
        <f t="shared" si="0"/>
        <v>0</v>
      </c>
      <c r="F40" s="61">
        <f t="shared" si="1"/>
        <v>0</v>
      </c>
      <c r="G40" s="80" t="s">
        <v>15</v>
      </c>
      <c r="H40" s="80" t="s">
        <v>15</v>
      </c>
      <c r="I40" s="80" t="s">
        <v>15</v>
      </c>
      <c r="J40" s="58">
        <v>0</v>
      </c>
      <c r="K40" s="80" t="s">
        <v>15</v>
      </c>
      <c r="L40" s="80" t="s">
        <v>15</v>
      </c>
      <c r="M40" s="80" t="s">
        <v>15</v>
      </c>
    </row>
    <row r="41" spans="1:13" ht="60">
      <c r="A41" s="45" t="s">
        <v>50</v>
      </c>
      <c r="B41" s="55">
        <v>1440</v>
      </c>
      <c r="C41" s="26">
        <v>150</v>
      </c>
      <c r="D41" s="26">
        <v>155</v>
      </c>
      <c r="E41" s="61">
        <f t="shared" si="0"/>
        <v>0</v>
      </c>
      <c r="F41" s="61">
        <f t="shared" si="1"/>
        <v>0</v>
      </c>
      <c r="G41" s="80" t="s">
        <v>15</v>
      </c>
      <c r="H41" s="80" t="s">
        <v>15</v>
      </c>
      <c r="I41" s="80" t="s">
        <v>15</v>
      </c>
      <c r="J41" s="58">
        <v>0</v>
      </c>
      <c r="K41" s="80" t="s">
        <v>15</v>
      </c>
      <c r="L41" s="80" t="s">
        <v>15</v>
      </c>
      <c r="M41" s="80" t="s">
        <v>15</v>
      </c>
    </row>
    <row r="42" spans="1:13" ht="45">
      <c r="A42" s="45" t="s">
        <v>51</v>
      </c>
      <c r="B42" s="55">
        <v>1450</v>
      </c>
      <c r="C42" s="26">
        <v>150</v>
      </c>
      <c r="D42" s="26">
        <v>156</v>
      </c>
      <c r="E42" s="61">
        <f t="shared" si="0"/>
        <v>0</v>
      </c>
      <c r="F42" s="61">
        <f t="shared" si="1"/>
        <v>0</v>
      </c>
      <c r="G42" s="80" t="s">
        <v>15</v>
      </c>
      <c r="H42" s="80" t="s">
        <v>15</v>
      </c>
      <c r="I42" s="80" t="s">
        <v>15</v>
      </c>
      <c r="J42" s="58"/>
      <c r="K42" s="80" t="s">
        <v>15</v>
      </c>
      <c r="L42" s="80" t="s">
        <v>15</v>
      </c>
      <c r="M42" s="80" t="s">
        <v>15</v>
      </c>
    </row>
    <row r="43" spans="1:13" ht="30">
      <c r="A43" s="45" t="s">
        <v>52</v>
      </c>
      <c r="B43" s="55">
        <v>1460</v>
      </c>
      <c r="C43" s="26">
        <v>150</v>
      </c>
      <c r="D43" s="26">
        <v>157</v>
      </c>
      <c r="E43" s="61">
        <f>0+F43+M43</f>
        <v>0</v>
      </c>
      <c r="F43" s="61">
        <f t="shared" si="1"/>
        <v>0</v>
      </c>
      <c r="G43" s="80" t="s">
        <v>15</v>
      </c>
      <c r="H43" s="80" t="s">
        <v>15</v>
      </c>
      <c r="I43" s="80" t="s">
        <v>15</v>
      </c>
      <c r="J43" s="58"/>
      <c r="K43" s="80" t="s">
        <v>15</v>
      </c>
      <c r="L43" s="80" t="s">
        <v>15</v>
      </c>
      <c r="M43" s="58"/>
    </row>
    <row r="44" spans="1:13" s="6" customFormat="1" ht="30">
      <c r="A44" s="45" t="s">
        <v>53</v>
      </c>
      <c r="B44" s="55">
        <v>1470</v>
      </c>
      <c r="C44" s="26">
        <v>150</v>
      </c>
      <c r="D44" s="26">
        <v>158</v>
      </c>
      <c r="E44" s="61">
        <f aca="true" t="shared" si="2" ref="E44:E57">0+F44</f>
        <v>0</v>
      </c>
      <c r="F44" s="61">
        <f t="shared" si="1"/>
        <v>0</v>
      </c>
      <c r="G44" s="67" t="s">
        <v>15</v>
      </c>
      <c r="H44" s="80" t="s">
        <v>15</v>
      </c>
      <c r="I44" s="80" t="s">
        <v>15</v>
      </c>
      <c r="J44" s="58"/>
      <c r="K44" s="80" t="s">
        <v>15</v>
      </c>
      <c r="L44" s="80" t="s">
        <v>15</v>
      </c>
      <c r="M44" s="80" t="s">
        <v>15</v>
      </c>
    </row>
    <row r="45" spans="1:13" s="7" customFormat="1" ht="15">
      <c r="A45" s="46" t="s">
        <v>54</v>
      </c>
      <c r="B45" s="55" t="s">
        <v>55</v>
      </c>
      <c r="C45" s="26">
        <v>180</v>
      </c>
      <c r="D45" s="26" t="s">
        <v>15</v>
      </c>
      <c r="E45" s="61">
        <f t="shared" si="2"/>
        <v>0</v>
      </c>
      <c r="F45" s="61">
        <f t="shared" si="1"/>
        <v>0</v>
      </c>
      <c r="G45" s="61" t="s">
        <v>15</v>
      </c>
      <c r="H45" s="61" t="s">
        <v>15</v>
      </c>
      <c r="I45" s="61" t="s">
        <v>15</v>
      </c>
      <c r="J45" s="61">
        <f>0+J46</f>
        <v>0</v>
      </c>
      <c r="K45" s="61" t="s">
        <v>15</v>
      </c>
      <c r="L45" s="61" t="s">
        <v>15</v>
      </c>
      <c r="M45" s="61" t="s">
        <v>15</v>
      </c>
    </row>
    <row r="46" spans="1:13" ht="15">
      <c r="A46" s="45" t="s">
        <v>58</v>
      </c>
      <c r="B46" s="55" t="s">
        <v>59</v>
      </c>
      <c r="C46" s="26">
        <v>180</v>
      </c>
      <c r="D46" s="26">
        <v>189</v>
      </c>
      <c r="E46" s="61">
        <f t="shared" si="2"/>
        <v>0</v>
      </c>
      <c r="F46" s="61">
        <f t="shared" si="1"/>
        <v>0</v>
      </c>
      <c r="G46" s="80" t="s">
        <v>15</v>
      </c>
      <c r="H46" s="80" t="s">
        <v>15</v>
      </c>
      <c r="I46" s="80" t="s">
        <v>15</v>
      </c>
      <c r="J46" s="58">
        <v>0</v>
      </c>
      <c r="K46" s="80" t="s">
        <v>15</v>
      </c>
      <c r="L46" s="80" t="s">
        <v>15</v>
      </c>
      <c r="M46" s="80">
        <v>0</v>
      </c>
    </row>
    <row r="47" spans="1:13" ht="15">
      <c r="A47" s="46" t="s">
        <v>60</v>
      </c>
      <c r="B47" s="55" t="s">
        <v>61</v>
      </c>
      <c r="C47" s="26">
        <v>400</v>
      </c>
      <c r="D47" s="26" t="s">
        <v>15</v>
      </c>
      <c r="E47" s="61">
        <f t="shared" si="2"/>
        <v>250000</v>
      </c>
      <c r="F47" s="61">
        <f t="shared" si="1"/>
        <v>250000</v>
      </c>
      <c r="G47" s="61" t="s">
        <v>15</v>
      </c>
      <c r="H47" s="61" t="s">
        <v>15</v>
      </c>
      <c r="I47" s="61" t="s">
        <v>15</v>
      </c>
      <c r="J47" s="61">
        <f>0+J48+J49+J50</f>
        <v>250000</v>
      </c>
      <c r="K47" s="61" t="s">
        <v>15</v>
      </c>
      <c r="L47" s="61" t="s">
        <v>15</v>
      </c>
      <c r="M47" s="61" t="s">
        <v>15</v>
      </c>
    </row>
    <row r="48" spans="1:13" ht="30">
      <c r="A48" s="45" t="s">
        <v>62</v>
      </c>
      <c r="B48" s="55" t="s">
        <v>63</v>
      </c>
      <c r="C48" s="26">
        <v>410</v>
      </c>
      <c r="D48" s="83" t="s">
        <v>15</v>
      </c>
      <c r="E48" s="61">
        <f t="shared" si="2"/>
        <v>0</v>
      </c>
      <c r="F48" s="61">
        <f t="shared" si="1"/>
        <v>0</v>
      </c>
      <c r="G48" s="80" t="s">
        <v>15</v>
      </c>
      <c r="H48" s="80" t="s">
        <v>15</v>
      </c>
      <c r="I48" s="80" t="s">
        <v>15</v>
      </c>
      <c r="J48" s="58">
        <v>0</v>
      </c>
      <c r="K48" s="80" t="s">
        <v>15</v>
      </c>
      <c r="L48" s="80" t="s">
        <v>15</v>
      </c>
      <c r="M48" s="80" t="s">
        <v>15</v>
      </c>
    </row>
    <row r="49" spans="1:13" ht="30">
      <c r="A49" s="45" t="s">
        <v>64</v>
      </c>
      <c r="B49" s="55" t="s">
        <v>65</v>
      </c>
      <c r="C49" s="26">
        <v>420</v>
      </c>
      <c r="D49" s="83" t="s">
        <v>15</v>
      </c>
      <c r="E49" s="61">
        <f t="shared" si="2"/>
        <v>0</v>
      </c>
      <c r="F49" s="61">
        <f t="shared" si="1"/>
        <v>0</v>
      </c>
      <c r="G49" s="80" t="s">
        <v>15</v>
      </c>
      <c r="H49" s="80" t="s">
        <v>15</v>
      </c>
      <c r="I49" s="80" t="s">
        <v>15</v>
      </c>
      <c r="J49" s="58">
        <v>0</v>
      </c>
      <c r="K49" s="80" t="s">
        <v>15</v>
      </c>
      <c r="L49" s="80" t="s">
        <v>15</v>
      </c>
      <c r="M49" s="80" t="s">
        <v>15</v>
      </c>
    </row>
    <row r="50" spans="1:13" ht="30">
      <c r="A50" s="45" t="s">
        <v>66</v>
      </c>
      <c r="B50" s="55" t="s">
        <v>67</v>
      </c>
      <c r="C50" s="26">
        <v>440</v>
      </c>
      <c r="D50" s="83" t="s">
        <v>15</v>
      </c>
      <c r="E50" s="61">
        <f t="shared" si="2"/>
        <v>250000</v>
      </c>
      <c r="F50" s="61">
        <f t="shared" si="1"/>
        <v>250000</v>
      </c>
      <c r="G50" s="79" t="s">
        <v>15</v>
      </c>
      <c r="H50" s="79" t="s">
        <v>15</v>
      </c>
      <c r="I50" s="79" t="s">
        <v>15</v>
      </c>
      <c r="J50" s="61">
        <f>0+J51+J52+J53+J54+J55</f>
        <v>250000</v>
      </c>
      <c r="K50" s="79" t="s">
        <v>15</v>
      </c>
      <c r="L50" s="79" t="s">
        <v>15</v>
      </c>
      <c r="M50" s="79" t="s">
        <v>15</v>
      </c>
    </row>
    <row r="51" spans="1:13" ht="30">
      <c r="A51" s="44" t="s">
        <v>173</v>
      </c>
      <c r="B51" s="55">
        <v>1941</v>
      </c>
      <c r="C51" s="26">
        <v>440</v>
      </c>
      <c r="D51" s="26">
        <v>131</v>
      </c>
      <c r="E51" s="61">
        <f t="shared" si="2"/>
        <v>0</v>
      </c>
      <c r="F51" s="61">
        <f t="shared" si="1"/>
        <v>0</v>
      </c>
      <c r="G51" s="80" t="s">
        <v>15</v>
      </c>
      <c r="H51" s="80" t="s">
        <v>15</v>
      </c>
      <c r="I51" s="80" t="s">
        <v>15</v>
      </c>
      <c r="J51" s="58">
        <v>0</v>
      </c>
      <c r="K51" s="80" t="s">
        <v>15</v>
      </c>
      <c r="L51" s="80" t="s">
        <v>15</v>
      </c>
      <c r="M51" s="80" t="s">
        <v>15</v>
      </c>
    </row>
    <row r="52" spans="1:13" ht="15">
      <c r="A52" s="44" t="s">
        <v>111</v>
      </c>
      <c r="B52" s="55">
        <v>1942</v>
      </c>
      <c r="C52" s="26">
        <v>440</v>
      </c>
      <c r="D52" s="26">
        <v>442</v>
      </c>
      <c r="E52" s="61">
        <f t="shared" si="2"/>
        <v>0</v>
      </c>
      <c r="F52" s="61">
        <f t="shared" si="1"/>
        <v>0</v>
      </c>
      <c r="G52" s="80" t="s">
        <v>15</v>
      </c>
      <c r="H52" s="80" t="s">
        <v>15</v>
      </c>
      <c r="I52" s="80" t="s">
        <v>15</v>
      </c>
      <c r="J52" s="58">
        <v>0</v>
      </c>
      <c r="K52" s="80" t="s">
        <v>15</v>
      </c>
      <c r="L52" s="80" t="s">
        <v>15</v>
      </c>
      <c r="M52" s="80" t="s">
        <v>15</v>
      </c>
    </row>
    <row r="53" spans="1:13" ht="30">
      <c r="A53" s="44" t="s">
        <v>112</v>
      </c>
      <c r="B53" s="55">
        <v>1943</v>
      </c>
      <c r="C53" s="26">
        <v>440</v>
      </c>
      <c r="D53" s="26">
        <v>444</v>
      </c>
      <c r="E53" s="61">
        <f t="shared" si="2"/>
        <v>0</v>
      </c>
      <c r="F53" s="61">
        <f t="shared" si="1"/>
        <v>0</v>
      </c>
      <c r="G53" s="80" t="s">
        <v>15</v>
      </c>
      <c r="H53" s="80" t="s">
        <v>15</v>
      </c>
      <c r="I53" s="80" t="s">
        <v>15</v>
      </c>
      <c r="J53" s="58">
        <v>0</v>
      </c>
      <c r="K53" s="80" t="s">
        <v>15</v>
      </c>
      <c r="L53" s="80" t="s">
        <v>15</v>
      </c>
      <c r="M53" s="80" t="s">
        <v>15</v>
      </c>
    </row>
    <row r="54" spans="1:13" ht="30">
      <c r="A54" s="44" t="s">
        <v>113</v>
      </c>
      <c r="B54" s="55">
        <v>1945</v>
      </c>
      <c r="C54" s="26">
        <v>440</v>
      </c>
      <c r="D54" s="26">
        <v>446</v>
      </c>
      <c r="E54" s="61">
        <f t="shared" si="2"/>
        <v>250000</v>
      </c>
      <c r="F54" s="61">
        <f t="shared" si="1"/>
        <v>250000</v>
      </c>
      <c r="G54" s="80" t="s">
        <v>15</v>
      </c>
      <c r="H54" s="80" t="s">
        <v>15</v>
      </c>
      <c r="I54" s="80" t="s">
        <v>15</v>
      </c>
      <c r="J54" s="58">
        <v>250000</v>
      </c>
      <c r="K54" s="80" t="s">
        <v>15</v>
      </c>
      <c r="L54" s="80" t="s">
        <v>15</v>
      </c>
      <c r="M54" s="80" t="s">
        <v>15</v>
      </c>
    </row>
    <row r="55" spans="1:13" ht="30">
      <c r="A55" s="44" t="s">
        <v>114</v>
      </c>
      <c r="B55" s="55">
        <v>1946</v>
      </c>
      <c r="C55" s="26">
        <v>440</v>
      </c>
      <c r="D55" s="26">
        <v>449</v>
      </c>
      <c r="E55" s="61">
        <f t="shared" si="2"/>
        <v>0</v>
      </c>
      <c r="F55" s="61">
        <f t="shared" si="1"/>
        <v>0</v>
      </c>
      <c r="G55" s="80" t="s">
        <v>15</v>
      </c>
      <c r="H55" s="80" t="s">
        <v>15</v>
      </c>
      <c r="I55" s="80" t="s">
        <v>15</v>
      </c>
      <c r="J55" s="58">
        <v>0</v>
      </c>
      <c r="K55" s="80" t="s">
        <v>15</v>
      </c>
      <c r="L55" s="80" t="s">
        <v>15</v>
      </c>
      <c r="M55" s="80" t="s">
        <v>15</v>
      </c>
    </row>
    <row r="56" spans="1:13" ht="15">
      <c r="A56" s="46" t="s">
        <v>138</v>
      </c>
      <c r="B56" s="55" t="s">
        <v>68</v>
      </c>
      <c r="C56" s="54" t="s">
        <v>15</v>
      </c>
      <c r="D56" s="54" t="s">
        <v>15</v>
      </c>
      <c r="E56" s="61">
        <f t="shared" si="2"/>
        <v>0</v>
      </c>
      <c r="F56" s="61">
        <f>0+G56+H56+I56+J56</f>
        <v>0</v>
      </c>
      <c r="G56" s="61">
        <f>0+G57</f>
        <v>0</v>
      </c>
      <c r="H56" s="61">
        <f>0+H57</f>
        <v>0</v>
      </c>
      <c r="I56" s="79">
        <f>0+I57</f>
        <v>0</v>
      </c>
      <c r="J56" s="61">
        <f>0+J57</f>
        <v>0</v>
      </c>
      <c r="K56" s="61">
        <f>0+K57</f>
        <v>0</v>
      </c>
      <c r="L56" s="79" t="s">
        <v>15</v>
      </c>
      <c r="M56" s="79" t="s">
        <v>15</v>
      </c>
    </row>
    <row r="57" spans="1:13" ht="60">
      <c r="A57" s="45" t="s">
        <v>69</v>
      </c>
      <c r="B57" s="55" t="s">
        <v>70</v>
      </c>
      <c r="C57" s="26">
        <v>510</v>
      </c>
      <c r="D57" s="26">
        <v>510</v>
      </c>
      <c r="E57" s="61">
        <f t="shared" si="2"/>
        <v>0</v>
      </c>
      <c r="F57" s="61">
        <f>0+G57+H57+I57+J57</f>
        <v>0</v>
      </c>
      <c r="G57" s="58"/>
      <c r="H57" s="58"/>
      <c r="I57" s="80"/>
      <c r="J57" s="58"/>
      <c r="K57" s="58"/>
      <c r="L57" s="80" t="s">
        <v>15</v>
      </c>
      <c r="M57" s="80" t="s">
        <v>15</v>
      </c>
    </row>
    <row r="58" spans="1:13" ht="15">
      <c r="A58" s="23" t="s">
        <v>71</v>
      </c>
      <c r="B58" s="56" t="s">
        <v>72</v>
      </c>
      <c r="C58" s="57" t="s">
        <v>15</v>
      </c>
      <c r="D58" s="57" t="s">
        <v>15</v>
      </c>
      <c r="E58" s="59">
        <f>0+ROUND(F58+L58+M58,2)</f>
        <v>426006947.37</v>
      </c>
      <c r="F58" s="59">
        <f>0+ROUND(G58+H58+I58+J58,2)</f>
        <v>426006947.37</v>
      </c>
      <c r="G58" s="59">
        <f>0+ROUND(G59+G85+G98+G109+G111+G119,2)</f>
        <v>214689237.82</v>
      </c>
      <c r="H58" s="59">
        <f>0+ROUND(H59+H85+H96+H98+H111+H119,2)</f>
        <v>0</v>
      </c>
      <c r="I58" s="59">
        <f>0+ROUND(I119+I162,2)</f>
        <v>0</v>
      </c>
      <c r="J58" s="59">
        <f>0+ROUND(J59+J85+J98+J109+J111+J119,2)</f>
        <v>211317709.55</v>
      </c>
      <c r="K58" s="59">
        <f>0+ROUND(K59+K85+K119,2)</f>
        <v>0</v>
      </c>
      <c r="L58" s="59">
        <f>0+ROUND(L119,2)</f>
        <v>0</v>
      </c>
      <c r="M58" s="59">
        <f>0+ROUND(M59+M98+M109+M119,2)</f>
        <v>0</v>
      </c>
    </row>
    <row r="59" spans="1:13" ht="30">
      <c r="A59" s="43" t="s">
        <v>73</v>
      </c>
      <c r="B59" s="55" t="s">
        <v>74</v>
      </c>
      <c r="C59" s="26">
        <v>110</v>
      </c>
      <c r="D59" s="26" t="s">
        <v>15</v>
      </c>
      <c r="E59" s="61">
        <f>0+F59+M59</f>
        <v>154172553.73000002</v>
      </c>
      <c r="F59" s="61">
        <f aca="true" t="shared" si="3" ref="F59:F64">0+G59+H59+J59</f>
        <v>154172553.73000002</v>
      </c>
      <c r="G59" s="61">
        <f>0+G60+G63+G70+G74</f>
        <v>105893190.03</v>
      </c>
      <c r="H59" s="61">
        <f>0+H60+H63+H70+H74</f>
        <v>0</v>
      </c>
      <c r="I59" s="79" t="s">
        <v>15</v>
      </c>
      <c r="J59" s="61">
        <f>0+J60+J63+J70+J74</f>
        <v>48279363.7</v>
      </c>
      <c r="K59" s="61">
        <f>0+K60+K63+K70+K74</f>
        <v>0</v>
      </c>
      <c r="L59" s="79">
        <f>0+L70</f>
        <v>0</v>
      </c>
      <c r="M59" s="61">
        <f>0+M60+M63+M70+M74</f>
        <v>0</v>
      </c>
    </row>
    <row r="60" spans="1:13" ht="30">
      <c r="A60" s="45" t="s">
        <v>76</v>
      </c>
      <c r="B60" s="55" t="s">
        <v>75</v>
      </c>
      <c r="C60" s="26">
        <v>111</v>
      </c>
      <c r="D60" s="54" t="s">
        <v>15</v>
      </c>
      <c r="E60" s="61">
        <f>0+F60+M60</f>
        <v>118555264</v>
      </c>
      <c r="F60" s="61">
        <f t="shared" si="3"/>
        <v>118555264</v>
      </c>
      <c r="G60" s="61">
        <f>0+G61+G62</f>
        <v>81493540.73</v>
      </c>
      <c r="H60" s="61">
        <f>0+H61+H62</f>
        <v>0</v>
      </c>
      <c r="I60" s="79" t="s">
        <v>15</v>
      </c>
      <c r="J60" s="61">
        <f>0+J61+J62</f>
        <v>37061723.27</v>
      </c>
      <c r="K60" s="61">
        <f>0+K61+K62</f>
        <v>0</v>
      </c>
      <c r="L60" s="79" t="s">
        <v>15</v>
      </c>
      <c r="M60" s="61">
        <f>0+M61</f>
        <v>0</v>
      </c>
    </row>
    <row r="61" spans="1:13" ht="30">
      <c r="A61" s="44" t="s">
        <v>77</v>
      </c>
      <c r="B61" s="55" t="s">
        <v>79</v>
      </c>
      <c r="C61" s="26">
        <v>111</v>
      </c>
      <c r="D61" s="26">
        <v>211</v>
      </c>
      <c r="E61" s="61">
        <f>0+F61+M61</f>
        <v>117855264</v>
      </c>
      <c r="F61" s="61">
        <f t="shared" si="3"/>
        <v>117855264</v>
      </c>
      <c r="G61" s="58">
        <v>80793540.73</v>
      </c>
      <c r="H61" s="58">
        <v>0</v>
      </c>
      <c r="I61" s="80" t="s">
        <v>15</v>
      </c>
      <c r="J61" s="58">
        <v>37061723.27</v>
      </c>
      <c r="K61" s="58">
        <v>0</v>
      </c>
      <c r="L61" s="80" t="s">
        <v>15</v>
      </c>
      <c r="M61" s="58">
        <v>0</v>
      </c>
    </row>
    <row r="62" spans="1:13" ht="30">
      <c r="A62" s="44" t="s">
        <v>78</v>
      </c>
      <c r="B62" s="55">
        <v>2112</v>
      </c>
      <c r="C62" s="26">
        <v>111</v>
      </c>
      <c r="D62" s="26">
        <v>266</v>
      </c>
      <c r="E62" s="61">
        <f>0+F62</f>
        <v>700000</v>
      </c>
      <c r="F62" s="61">
        <f t="shared" si="3"/>
        <v>700000</v>
      </c>
      <c r="G62" s="58">
        <v>700000</v>
      </c>
      <c r="H62" s="58">
        <v>0</v>
      </c>
      <c r="I62" s="80" t="s">
        <v>15</v>
      </c>
      <c r="J62" s="58">
        <v>0</v>
      </c>
      <c r="K62" s="58">
        <v>0</v>
      </c>
      <c r="L62" s="80" t="s">
        <v>15</v>
      </c>
      <c r="M62" s="80" t="s">
        <v>15</v>
      </c>
    </row>
    <row r="63" spans="1:13" ht="30">
      <c r="A63" s="45" t="s">
        <v>80</v>
      </c>
      <c r="B63" s="55" t="s">
        <v>81</v>
      </c>
      <c r="C63" s="26">
        <v>112</v>
      </c>
      <c r="D63" s="54" t="s">
        <v>15</v>
      </c>
      <c r="E63" s="61">
        <f>0+F63+M63</f>
        <v>25000</v>
      </c>
      <c r="F63" s="61">
        <f t="shared" si="3"/>
        <v>25000</v>
      </c>
      <c r="G63" s="61">
        <f>0+G64+G65+G67+G68+G69</f>
        <v>0</v>
      </c>
      <c r="H63" s="61">
        <f>0+H64+H67+H68+H69</f>
        <v>0</v>
      </c>
      <c r="I63" s="79" t="s">
        <v>15</v>
      </c>
      <c r="J63" s="61">
        <f>0+J64+J65+J66+J67+J68+J69</f>
        <v>25000</v>
      </c>
      <c r="K63" s="61">
        <f>0+K69</f>
        <v>0</v>
      </c>
      <c r="L63" s="79" t="s">
        <v>15</v>
      </c>
      <c r="M63" s="61">
        <f>0+M64</f>
        <v>0</v>
      </c>
    </row>
    <row r="64" spans="1:13" ht="15">
      <c r="A64" s="44" t="s">
        <v>119</v>
      </c>
      <c r="B64" s="55">
        <v>2121</v>
      </c>
      <c r="C64" s="26">
        <v>112</v>
      </c>
      <c r="D64" s="54">
        <v>212</v>
      </c>
      <c r="E64" s="61">
        <f>0+F64+M64</f>
        <v>0</v>
      </c>
      <c r="F64" s="61">
        <f t="shared" si="3"/>
        <v>0</v>
      </c>
      <c r="G64" s="58">
        <v>0</v>
      </c>
      <c r="H64" s="58">
        <v>0</v>
      </c>
      <c r="I64" s="80" t="s">
        <v>15</v>
      </c>
      <c r="J64" s="58">
        <v>0</v>
      </c>
      <c r="K64" s="80" t="s">
        <v>15</v>
      </c>
      <c r="L64" s="80" t="s">
        <v>15</v>
      </c>
      <c r="M64" s="58">
        <v>0</v>
      </c>
    </row>
    <row r="65" spans="1:13" ht="30">
      <c r="A65" s="44" t="s">
        <v>120</v>
      </c>
      <c r="B65" s="55">
        <v>2122</v>
      </c>
      <c r="C65" s="26">
        <v>112</v>
      </c>
      <c r="D65" s="54">
        <v>214</v>
      </c>
      <c r="E65" s="61">
        <f>0+F65</f>
        <v>0</v>
      </c>
      <c r="F65" s="61">
        <f>0+G65+J65</f>
        <v>0</v>
      </c>
      <c r="G65" s="58">
        <v>0</v>
      </c>
      <c r="H65" s="80" t="s">
        <v>15</v>
      </c>
      <c r="I65" s="80" t="s">
        <v>15</v>
      </c>
      <c r="J65" s="58">
        <v>0</v>
      </c>
      <c r="K65" s="80" t="s">
        <v>15</v>
      </c>
      <c r="L65" s="80" t="s">
        <v>15</v>
      </c>
      <c r="M65" s="80" t="s">
        <v>15</v>
      </c>
    </row>
    <row r="66" spans="1:13" ht="15">
      <c r="A66" s="44" t="s">
        <v>166</v>
      </c>
      <c r="B66" s="55">
        <v>2123</v>
      </c>
      <c r="C66" s="26">
        <v>112</v>
      </c>
      <c r="D66" s="54">
        <v>221</v>
      </c>
      <c r="E66" s="61">
        <f>0+F66</f>
        <v>0</v>
      </c>
      <c r="F66" s="61">
        <f>0+J66</f>
        <v>0</v>
      </c>
      <c r="G66" s="80" t="s">
        <v>15</v>
      </c>
      <c r="H66" s="80" t="s">
        <v>15</v>
      </c>
      <c r="I66" s="80" t="s">
        <v>15</v>
      </c>
      <c r="J66" s="58">
        <v>0</v>
      </c>
      <c r="K66" s="80" t="s">
        <v>15</v>
      </c>
      <c r="L66" s="80" t="s">
        <v>15</v>
      </c>
      <c r="M66" s="80" t="s">
        <v>15</v>
      </c>
    </row>
    <row r="67" spans="1:13" ht="15">
      <c r="A67" s="44" t="s">
        <v>103</v>
      </c>
      <c r="B67" s="55">
        <v>2124</v>
      </c>
      <c r="C67" s="26">
        <v>112</v>
      </c>
      <c r="D67" s="54">
        <v>222</v>
      </c>
      <c r="E67" s="61">
        <f>0+F67</f>
        <v>0</v>
      </c>
      <c r="F67" s="61">
        <f>0+G67+H67+J67</f>
        <v>0</v>
      </c>
      <c r="G67" s="58">
        <v>0</v>
      </c>
      <c r="H67" s="58">
        <v>0</v>
      </c>
      <c r="I67" s="80" t="s">
        <v>15</v>
      </c>
      <c r="J67" s="58">
        <v>0</v>
      </c>
      <c r="K67" s="80" t="s">
        <v>15</v>
      </c>
      <c r="L67" s="80" t="s">
        <v>15</v>
      </c>
      <c r="M67" s="80" t="s">
        <v>15</v>
      </c>
    </row>
    <row r="68" spans="1:13" ht="15">
      <c r="A68" s="44" t="s">
        <v>100</v>
      </c>
      <c r="B68" s="55">
        <v>2125</v>
      </c>
      <c r="C68" s="26">
        <v>112</v>
      </c>
      <c r="D68" s="54">
        <v>226</v>
      </c>
      <c r="E68" s="61">
        <f>0+F68</f>
        <v>25000</v>
      </c>
      <c r="F68" s="61">
        <f>0+G68+H68+J68</f>
        <v>25000</v>
      </c>
      <c r="G68" s="58">
        <v>0</v>
      </c>
      <c r="H68" s="58">
        <v>0</v>
      </c>
      <c r="I68" s="80" t="s">
        <v>15</v>
      </c>
      <c r="J68" s="58">
        <v>25000</v>
      </c>
      <c r="K68" s="80" t="s">
        <v>15</v>
      </c>
      <c r="L68" s="80" t="s">
        <v>15</v>
      </c>
      <c r="M68" s="80" t="s">
        <v>15</v>
      </c>
    </row>
    <row r="69" spans="1:13" ht="30">
      <c r="A69" s="44" t="s">
        <v>78</v>
      </c>
      <c r="B69" s="55">
        <v>2126</v>
      </c>
      <c r="C69" s="26">
        <v>112</v>
      </c>
      <c r="D69" s="54">
        <v>266</v>
      </c>
      <c r="E69" s="61">
        <f>0+F69</f>
        <v>0</v>
      </c>
      <c r="F69" s="61">
        <f>0+G69+H69+J69</f>
        <v>0</v>
      </c>
      <c r="G69" s="58">
        <v>0</v>
      </c>
      <c r="H69" s="58">
        <v>0</v>
      </c>
      <c r="I69" s="80" t="s">
        <v>15</v>
      </c>
      <c r="J69" s="58">
        <v>0</v>
      </c>
      <c r="K69" s="58">
        <v>0</v>
      </c>
      <c r="L69" s="80" t="s">
        <v>15</v>
      </c>
      <c r="M69" s="80" t="s">
        <v>15</v>
      </c>
    </row>
    <row r="70" spans="1:13" ht="45">
      <c r="A70" s="45" t="s">
        <v>82</v>
      </c>
      <c r="B70" s="24">
        <v>2130</v>
      </c>
      <c r="C70" s="26">
        <v>113</v>
      </c>
      <c r="D70" s="54" t="s">
        <v>15</v>
      </c>
      <c r="E70" s="61">
        <f>0+F70+L70+M70</f>
        <v>0</v>
      </c>
      <c r="F70" s="61">
        <f>0+G70+H70+J70</f>
        <v>0</v>
      </c>
      <c r="G70" s="61">
        <f>0+G71+G72</f>
        <v>0</v>
      </c>
      <c r="H70" s="61">
        <f>0+H72+H73</f>
        <v>0</v>
      </c>
      <c r="I70" s="79" t="s">
        <v>15</v>
      </c>
      <c r="J70" s="61">
        <f>0+J71+J72+J73</f>
        <v>0</v>
      </c>
      <c r="K70" s="61">
        <f>0+K71</f>
        <v>0</v>
      </c>
      <c r="L70" s="79">
        <f>0+L71</f>
        <v>0</v>
      </c>
      <c r="M70" s="61">
        <f>0+M71</f>
        <v>0</v>
      </c>
    </row>
    <row r="71" spans="1:13" ht="15">
      <c r="A71" s="44" t="s">
        <v>103</v>
      </c>
      <c r="B71" s="24">
        <v>2131</v>
      </c>
      <c r="C71" s="26">
        <v>113</v>
      </c>
      <c r="D71" s="54">
        <v>222</v>
      </c>
      <c r="E71" s="61">
        <f>0+F71+L71+M71</f>
        <v>0</v>
      </c>
      <c r="F71" s="61">
        <f>0+G71+J71</f>
        <v>0</v>
      </c>
      <c r="G71" s="58"/>
      <c r="H71" s="80" t="s">
        <v>15</v>
      </c>
      <c r="I71" s="80" t="s">
        <v>15</v>
      </c>
      <c r="J71" s="58"/>
      <c r="K71" s="58"/>
      <c r="L71" s="80"/>
      <c r="M71" s="58"/>
    </row>
    <row r="72" spans="1:13" ht="15">
      <c r="A72" s="44" t="s">
        <v>100</v>
      </c>
      <c r="B72" s="24">
        <v>2132</v>
      </c>
      <c r="C72" s="26">
        <v>113</v>
      </c>
      <c r="D72" s="54">
        <v>226</v>
      </c>
      <c r="E72" s="61">
        <f>0+F72</f>
        <v>0</v>
      </c>
      <c r="F72" s="61">
        <f>0+G72+H72+J72</f>
        <v>0</v>
      </c>
      <c r="G72" s="58"/>
      <c r="H72" s="58"/>
      <c r="I72" s="80" t="s">
        <v>15</v>
      </c>
      <c r="J72" s="58"/>
      <c r="K72" s="80" t="s">
        <v>15</v>
      </c>
      <c r="L72" s="80" t="s">
        <v>15</v>
      </c>
      <c r="M72" s="80" t="s">
        <v>15</v>
      </c>
    </row>
    <row r="73" spans="1:13" ht="60">
      <c r="A73" s="44" t="s">
        <v>121</v>
      </c>
      <c r="B73" s="24">
        <v>2133</v>
      </c>
      <c r="C73" s="26">
        <v>113</v>
      </c>
      <c r="D73" s="54">
        <v>296</v>
      </c>
      <c r="E73" s="61">
        <f>0+F73</f>
        <v>0</v>
      </c>
      <c r="F73" s="61">
        <f>0+H73+J73</f>
        <v>0</v>
      </c>
      <c r="G73" s="80" t="s">
        <v>15</v>
      </c>
      <c r="H73" s="58"/>
      <c r="I73" s="80" t="s">
        <v>15</v>
      </c>
      <c r="J73" s="58"/>
      <c r="K73" s="80" t="s">
        <v>15</v>
      </c>
      <c r="L73" s="80" t="s">
        <v>15</v>
      </c>
      <c r="M73" s="80" t="s">
        <v>15</v>
      </c>
    </row>
    <row r="74" spans="1:13" ht="60">
      <c r="A74" s="45" t="s">
        <v>83</v>
      </c>
      <c r="B74" s="24">
        <v>2140</v>
      </c>
      <c r="C74" s="26">
        <v>119</v>
      </c>
      <c r="D74" s="54" t="s">
        <v>15</v>
      </c>
      <c r="E74" s="61">
        <f>0+F74+M74</f>
        <v>35592289.730000004</v>
      </c>
      <c r="F74" s="61">
        <f>0+G74+H74+J74</f>
        <v>35592289.730000004</v>
      </c>
      <c r="G74" s="61">
        <f>0+G75+G76</f>
        <v>24399649.3</v>
      </c>
      <c r="H74" s="61">
        <f>0+H75+H76</f>
        <v>0</v>
      </c>
      <c r="I74" s="79" t="s">
        <v>15</v>
      </c>
      <c r="J74" s="61">
        <f>0+J75+J76</f>
        <v>11192640.43</v>
      </c>
      <c r="K74" s="61">
        <f>0+K75+K76</f>
        <v>0</v>
      </c>
      <c r="L74" s="79" t="s">
        <v>15</v>
      </c>
      <c r="M74" s="61">
        <f>0+M75</f>
        <v>0</v>
      </c>
    </row>
    <row r="75" spans="1:13" ht="30">
      <c r="A75" s="44" t="s">
        <v>84</v>
      </c>
      <c r="B75" s="24">
        <v>2141</v>
      </c>
      <c r="C75" s="26">
        <v>119</v>
      </c>
      <c r="D75" s="26">
        <v>213</v>
      </c>
      <c r="E75" s="61">
        <f>0+F75+M75</f>
        <v>35592289.730000004</v>
      </c>
      <c r="F75" s="61">
        <f>0+G75+H75+J75</f>
        <v>35592289.730000004</v>
      </c>
      <c r="G75" s="58">
        <v>24399649.3</v>
      </c>
      <c r="H75" s="58">
        <v>0</v>
      </c>
      <c r="I75" s="80" t="s">
        <v>15</v>
      </c>
      <c r="J75" s="58">
        <v>11192640.43</v>
      </c>
      <c r="K75" s="58">
        <v>0</v>
      </c>
      <c r="L75" s="80" t="s">
        <v>15</v>
      </c>
      <c r="M75" s="80">
        <v>0</v>
      </c>
    </row>
    <row r="76" spans="1:13" ht="15">
      <c r="A76" s="44" t="s">
        <v>146</v>
      </c>
      <c r="B76" s="24">
        <v>2142</v>
      </c>
      <c r="C76" s="26">
        <v>119</v>
      </c>
      <c r="D76" s="54" t="s">
        <v>15</v>
      </c>
      <c r="E76" s="61">
        <f aca="true" t="shared" si="4" ref="E76:E97">0+F76</f>
        <v>0</v>
      </c>
      <c r="F76" s="61">
        <f>0+G76+H76+J76</f>
        <v>0</v>
      </c>
      <c r="G76" s="61">
        <f>0+G77+G78+G79+G81</f>
        <v>0</v>
      </c>
      <c r="H76" s="61">
        <f>0+H79</f>
        <v>0</v>
      </c>
      <c r="I76" s="79" t="s">
        <v>15</v>
      </c>
      <c r="J76" s="61">
        <f>0+J77+J78+J79+J80+J81</f>
        <v>0</v>
      </c>
      <c r="K76" s="61">
        <f>0+K77+K78+K79</f>
        <v>0</v>
      </c>
      <c r="L76" s="79" t="s">
        <v>15</v>
      </c>
      <c r="M76" s="79" t="s">
        <v>15</v>
      </c>
    </row>
    <row r="77" spans="1:13" ht="15">
      <c r="A77" s="51" t="s">
        <v>100</v>
      </c>
      <c r="B77" s="24">
        <v>21421</v>
      </c>
      <c r="C77" s="26">
        <v>119</v>
      </c>
      <c r="D77" s="26">
        <v>226</v>
      </c>
      <c r="E77" s="61">
        <f t="shared" si="4"/>
        <v>0</v>
      </c>
      <c r="F77" s="61">
        <f>0+G77+J77</f>
        <v>0</v>
      </c>
      <c r="G77" s="58">
        <v>0</v>
      </c>
      <c r="H77" s="80" t="s">
        <v>15</v>
      </c>
      <c r="I77" s="80" t="s">
        <v>15</v>
      </c>
      <c r="J77" s="58">
        <v>0</v>
      </c>
      <c r="K77" s="58">
        <v>0</v>
      </c>
      <c r="L77" s="80" t="s">
        <v>15</v>
      </c>
      <c r="M77" s="80" t="s">
        <v>15</v>
      </c>
    </row>
    <row r="78" spans="1:13" ht="45">
      <c r="A78" s="51" t="s">
        <v>123</v>
      </c>
      <c r="B78" s="24">
        <v>21422</v>
      </c>
      <c r="C78" s="26">
        <v>119</v>
      </c>
      <c r="D78" s="26">
        <v>265</v>
      </c>
      <c r="E78" s="61">
        <f t="shared" si="4"/>
        <v>0</v>
      </c>
      <c r="F78" s="61">
        <f>0+G78+J78</f>
        <v>0</v>
      </c>
      <c r="G78" s="58">
        <v>0</v>
      </c>
      <c r="H78" s="80" t="s">
        <v>15</v>
      </c>
      <c r="I78" s="80" t="s">
        <v>15</v>
      </c>
      <c r="J78" s="58">
        <v>0</v>
      </c>
      <c r="K78" s="58">
        <v>0</v>
      </c>
      <c r="L78" s="80" t="s">
        <v>15</v>
      </c>
      <c r="M78" s="80" t="s">
        <v>15</v>
      </c>
    </row>
    <row r="79" spans="1:13" ht="30">
      <c r="A79" s="51" t="s">
        <v>78</v>
      </c>
      <c r="B79" s="24">
        <v>21423</v>
      </c>
      <c r="C79" s="26">
        <v>119</v>
      </c>
      <c r="D79" s="26">
        <v>266</v>
      </c>
      <c r="E79" s="61">
        <f t="shared" si="4"/>
        <v>0</v>
      </c>
      <c r="F79" s="61">
        <f>0+G79+H79+J79</f>
        <v>0</v>
      </c>
      <c r="G79" s="58">
        <v>0</v>
      </c>
      <c r="H79" s="58">
        <v>0</v>
      </c>
      <c r="I79" s="80" t="s">
        <v>15</v>
      </c>
      <c r="J79" s="58">
        <v>0</v>
      </c>
      <c r="K79" s="58">
        <v>0</v>
      </c>
      <c r="L79" s="80" t="s">
        <v>15</v>
      </c>
      <c r="M79" s="80" t="s">
        <v>15</v>
      </c>
    </row>
    <row r="80" spans="1:13" ht="15">
      <c r="A80" s="51" t="s">
        <v>102</v>
      </c>
      <c r="B80" s="24">
        <v>21424</v>
      </c>
      <c r="C80" s="26">
        <v>119</v>
      </c>
      <c r="D80" s="26">
        <v>310</v>
      </c>
      <c r="E80" s="61">
        <f t="shared" si="4"/>
        <v>0</v>
      </c>
      <c r="F80" s="61">
        <f>0+J80</f>
        <v>0</v>
      </c>
      <c r="G80" s="80" t="s">
        <v>15</v>
      </c>
      <c r="H80" s="80" t="s">
        <v>15</v>
      </c>
      <c r="I80" s="80" t="s">
        <v>15</v>
      </c>
      <c r="J80" s="58">
        <v>0</v>
      </c>
      <c r="K80" s="80" t="s">
        <v>15</v>
      </c>
      <c r="L80" s="80" t="s">
        <v>15</v>
      </c>
      <c r="M80" s="80" t="s">
        <v>15</v>
      </c>
    </row>
    <row r="81" spans="1:13" ht="30">
      <c r="A81" s="51" t="s">
        <v>107</v>
      </c>
      <c r="B81" s="24">
        <v>21425</v>
      </c>
      <c r="C81" s="26">
        <v>119</v>
      </c>
      <c r="D81" s="26">
        <v>340</v>
      </c>
      <c r="E81" s="61">
        <f t="shared" si="4"/>
        <v>0</v>
      </c>
      <c r="F81" s="61">
        <f>0+G81+J81</f>
        <v>0</v>
      </c>
      <c r="G81" s="61">
        <f>0+G82+G84</f>
        <v>0</v>
      </c>
      <c r="H81" s="79" t="s">
        <v>15</v>
      </c>
      <c r="I81" s="79" t="s">
        <v>15</v>
      </c>
      <c r="J81" s="61">
        <f>0+J82+J83+J84</f>
        <v>0</v>
      </c>
      <c r="K81" s="79" t="s">
        <v>15</v>
      </c>
      <c r="L81" s="79" t="s">
        <v>15</v>
      </c>
      <c r="M81" s="79" t="s">
        <v>15</v>
      </c>
    </row>
    <row r="82" spans="1:13" ht="45">
      <c r="A82" s="71" t="s">
        <v>130</v>
      </c>
      <c r="B82" s="24">
        <v>214251</v>
      </c>
      <c r="C82" s="26">
        <v>119</v>
      </c>
      <c r="D82" s="26">
        <v>341</v>
      </c>
      <c r="E82" s="61">
        <f t="shared" si="4"/>
        <v>0</v>
      </c>
      <c r="F82" s="61">
        <f>0+G82+J82</f>
        <v>0</v>
      </c>
      <c r="G82" s="58">
        <v>0</v>
      </c>
      <c r="H82" s="80" t="s">
        <v>15</v>
      </c>
      <c r="I82" s="80" t="s">
        <v>15</v>
      </c>
      <c r="J82" s="58">
        <v>0</v>
      </c>
      <c r="K82" s="80" t="s">
        <v>15</v>
      </c>
      <c r="L82" s="80" t="s">
        <v>15</v>
      </c>
      <c r="M82" s="80" t="s">
        <v>15</v>
      </c>
    </row>
    <row r="83" spans="1:13" ht="15">
      <c r="A83" s="71" t="s">
        <v>131</v>
      </c>
      <c r="B83" s="24">
        <v>214252</v>
      </c>
      <c r="C83" s="26">
        <v>119</v>
      </c>
      <c r="D83" s="26">
        <v>345</v>
      </c>
      <c r="E83" s="61">
        <f t="shared" si="4"/>
        <v>0</v>
      </c>
      <c r="F83" s="61">
        <f>0+J83</f>
        <v>0</v>
      </c>
      <c r="G83" s="80" t="s">
        <v>15</v>
      </c>
      <c r="H83" s="80" t="s">
        <v>15</v>
      </c>
      <c r="I83" s="80" t="s">
        <v>15</v>
      </c>
      <c r="J83" s="58">
        <v>0</v>
      </c>
      <c r="K83" s="80" t="s">
        <v>15</v>
      </c>
      <c r="L83" s="80" t="s">
        <v>15</v>
      </c>
      <c r="M83" s="80" t="s">
        <v>15</v>
      </c>
    </row>
    <row r="84" spans="1:13" ht="30">
      <c r="A84" s="71" t="s">
        <v>154</v>
      </c>
      <c r="B84" s="24">
        <v>214253</v>
      </c>
      <c r="C84" s="26">
        <v>119</v>
      </c>
      <c r="D84" s="26">
        <v>346</v>
      </c>
      <c r="E84" s="61">
        <f t="shared" si="4"/>
        <v>0</v>
      </c>
      <c r="F84" s="61">
        <f>0+G84+J84</f>
        <v>0</v>
      </c>
      <c r="G84" s="58">
        <v>0</v>
      </c>
      <c r="H84" s="80" t="s">
        <v>15</v>
      </c>
      <c r="I84" s="80" t="s">
        <v>15</v>
      </c>
      <c r="J84" s="58">
        <v>0</v>
      </c>
      <c r="K84" s="80" t="s">
        <v>15</v>
      </c>
      <c r="L84" s="80" t="s">
        <v>15</v>
      </c>
      <c r="M84" s="80" t="s">
        <v>15</v>
      </c>
    </row>
    <row r="85" spans="1:13" ht="15">
      <c r="A85" s="46" t="s">
        <v>85</v>
      </c>
      <c r="B85" s="24">
        <v>2200</v>
      </c>
      <c r="C85" s="26">
        <v>300</v>
      </c>
      <c r="D85" s="26" t="s">
        <v>15</v>
      </c>
      <c r="E85" s="61">
        <f t="shared" si="4"/>
        <v>0</v>
      </c>
      <c r="F85" s="61">
        <f>0+G85+H85+J85</f>
        <v>0</v>
      </c>
      <c r="G85" s="61">
        <f>0+G86</f>
        <v>0</v>
      </c>
      <c r="H85" s="61">
        <f>0+H86+H95</f>
        <v>0</v>
      </c>
      <c r="I85" s="79" t="s">
        <v>15</v>
      </c>
      <c r="J85" s="61">
        <f>0+J86+J95+J96+J97</f>
        <v>0</v>
      </c>
      <c r="K85" s="61">
        <f>0+K86</f>
        <v>0</v>
      </c>
      <c r="L85" s="79" t="s">
        <v>15</v>
      </c>
      <c r="M85" s="79" t="s">
        <v>15</v>
      </c>
    </row>
    <row r="86" spans="1:13" ht="45">
      <c r="A86" s="45" t="s">
        <v>86</v>
      </c>
      <c r="B86" s="24">
        <v>2210</v>
      </c>
      <c r="C86" s="26">
        <v>320</v>
      </c>
      <c r="D86" s="26" t="s">
        <v>15</v>
      </c>
      <c r="E86" s="61">
        <f t="shared" si="4"/>
        <v>0</v>
      </c>
      <c r="F86" s="61">
        <f>0+G86+H86+J86</f>
        <v>0</v>
      </c>
      <c r="G86" s="61">
        <f>0+G87+G91</f>
        <v>0</v>
      </c>
      <c r="H86" s="61">
        <f>0+H87</f>
        <v>0</v>
      </c>
      <c r="I86" s="79" t="s">
        <v>15</v>
      </c>
      <c r="J86" s="61">
        <f>0+J87+J91</f>
        <v>0</v>
      </c>
      <c r="K86" s="61">
        <f>0+K87</f>
        <v>0</v>
      </c>
      <c r="L86" s="79" t="s">
        <v>15</v>
      </c>
      <c r="M86" s="79" t="s">
        <v>15</v>
      </c>
    </row>
    <row r="87" spans="1:13" s="5" customFormat="1" ht="60">
      <c r="A87" s="44" t="s">
        <v>87</v>
      </c>
      <c r="B87" s="24">
        <v>2211</v>
      </c>
      <c r="C87" s="26">
        <v>321</v>
      </c>
      <c r="D87" s="26" t="s">
        <v>15</v>
      </c>
      <c r="E87" s="61">
        <f t="shared" si="4"/>
        <v>0</v>
      </c>
      <c r="F87" s="61">
        <f>0+G87+H87+J87</f>
        <v>0</v>
      </c>
      <c r="G87" s="61">
        <f>0+G88+G90</f>
        <v>0</v>
      </c>
      <c r="H87" s="61">
        <f>0+H88</f>
        <v>0</v>
      </c>
      <c r="I87" s="79" t="s">
        <v>15</v>
      </c>
      <c r="J87" s="61">
        <f>0+J88+J89+J90</f>
        <v>0</v>
      </c>
      <c r="K87" s="61">
        <f>0+K88+K90</f>
        <v>0</v>
      </c>
      <c r="L87" s="79" t="s">
        <v>15</v>
      </c>
      <c r="M87" s="79" t="s">
        <v>15</v>
      </c>
    </row>
    <row r="88" spans="1:13" s="5" customFormat="1" ht="45">
      <c r="A88" s="51" t="s">
        <v>122</v>
      </c>
      <c r="B88" s="24">
        <v>22113</v>
      </c>
      <c r="C88" s="26">
        <v>321</v>
      </c>
      <c r="D88" s="26">
        <v>264</v>
      </c>
      <c r="E88" s="61">
        <f t="shared" si="4"/>
        <v>0</v>
      </c>
      <c r="F88" s="61">
        <f>0+G88+H88+J88</f>
        <v>0</v>
      </c>
      <c r="G88" s="58">
        <v>0</v>
      </c>
      <c r="H88" s="58">
        <v>0</v>
      </c>
      <c r="I88" s="80" t="s">
        <v>15</v>
      </c>
      <c r="J88" s="58">
        <v>0</v>
      </c>
      <c r="K88" s="58">
        <v>0</v>
      </c>
      <c r="L88" s="80" t="s">
        <v>15</v>
      </c>
      <c r="M88" s="80" t="s">
        <v>15</v>
      </c>
    </row>
    <row r="89" spans="1:13" s="5" customFormat="1" ht="45">
      <c r="A89" s="51" t="s">
        <v>123</v>
      </c>
      <c r="B89" s="24">
        <v>22114</v>
      </c>
      <c r="C89" s="26">
        <v>321</v>
      </c>
      <c r="D89" s="26">
        <v>265</v>
      </c>
      <c r="E89" s="61">
        <f t="shared" si="4"/>
        <v>0</v>
      </c>
      <c r="F89" s="61">
        <f>0+J89</f>
        <v>0</v>
      </c>
      <c r="G89" s="80" t="s">
        <v>15</v>
      </c>
      <c r="H89" s="80" t="s">
        <v>15</v>
      </c>
      <c r="I89" s="80" t="s">
        <v>15</v>
      </c>
      <c r="J89" s="58">
        <v>0</v>
      </c>
      <c r="K89" s="80" t="s">
        <v>15</v>
      </c>
      <c r="L89" s="80" t="s">
        <v>15</v>
      </c>
      <c r="M89" s="80" t="s">
        <v>15</v>
      </c>
    </row>
    <row r="90" spans="1:13" s="5" customFormat="1" ht="30">
      <c r="A90" s="51" t="s">
        <v>78</v>
      </c>
      <c r="B90" s="24">
        <v>22115</v>
      </c>
      <c r="C90" s="26">
        <v>321</v>
      </c>
      <c r="D90" s="26">
        <v>266</v>
      </c>
      <c r="E90" s="61">
        <f t="shared" si="4"/>
        <v>0</v>
      </c>
      <c r="F90" s="61">
        <f>0+G90+J90</f>
        <v>0</v>
      </c>
      <c r="G90" s="58">
        <v>0</v>
      </c>
      <c r="H90" s="80" t="s">
        <v>15</v>
      </c>
      <c r="I90" s="80" t="s">
        <v>15</v>
      </c>
      <c r="J90" s="58">
        <v>0</v>
      </c>
      <c r="K90" s="58">
        <v>0</v>
      </c>
      <c r="L90" s="80" t="s">
        <v>15</v>
      </c>
      <c r="M90" s="80" t="s">
        <v>15</v>
      </c>
    </row>
    <row r="91" spans="1:13" s="5" customFormat="1" ht="45">
      <c r="A91" s="76" t="s">
        <v>161</v>
      </c>
      <c r="B91" s="81">
        <v>2212</v>
      </c>
      <c r="C91" s="77">
        <v>323</v>
      </c>
      <c r="D91" s="77" t="s">
        <v>15</v>
      </c>
      <c r="E91" s="61">
        <f t="shared" si="4"/>
        <v>0</v>
      </c>
      <c r="F91" s="61">
        <f>0+G91+J91</f>
        <v>0</v>
      </c>
      <c r="G91" s="61">
        <f>0+G92+G93+G94</f>
        <v>0</v>
      </c>
      <c r="H91" s="79" t="s">
        <v>15</v>
      </c>
      <c r="I91" s="79" t="s">
        <v>15</v>
      </c>
      <c r="J91" s="61">
        <f>0+J92+J93+J94</f>
        <v>0</v>
      </c>
      <c r="K91" s="79" t="s">
        <v>15</v>
      </c>
      <c r="L91" s="79" t="s">
        <v>15</v>
      </c>
      <c r="M91" s="79" t="s">
        <v>15</v>
      </c>
    </row>
    <row r="92" spans="1:13" s="5" customFormat="1" ht="45">
      <c r="A92" s="82" t="s">
        <v>162</v>
      </c>
      <c r="B92" s="81">
        <v>22121</v>
      </c>
      <c r="C92" s="77">
        <v>323</v>
      </c>
      <c r="D92" s="77">
        <v>261</v>
      </c>
      <c r="E92" s="61">
        <f t="shared" si="4"/>
        <v>0</v>
      </c>
      <c r="F92" s="61">
        <f>0+G92+J92</f>
        <v>0</v>
      </c>
      <c r="G92" s="58"/>
      <c r="H92" s="80" t="s">
        <v>15</v>
      </c>
      <c r="I92" s="80" t="s">
        <v>15</v>
      </c>
      <c r="J92" s="58"/>
      <c r="K92" s="80" t="s">
        <v>15</v>
      </c>
      <c r="L92" s="80" t="s">
        <v>15</v>
      </c>
      <c r="M92" s="80" t="s">
        <v>15</v>
      </c>
    </row>
    <row r="93" spans="1:13" s="5" customFormat="1" ht="30">
      <c r="A93" s="82" t="s">
        <v>163</v>
      </c>
      <c r="B93" s="81">
        <v>22122</v>
      </c>
      <c r="C93" s="77">
        <v>323</v>
      </c>
      <c r="D93" s="77">
        <v>263</v>
      </c>
      <c r="E93" s="61">
        <f t="shared" si="4"/>
        <v>0</v>
      </c>
      <c r="F93" s="61">
        <f>0+G93+J93</f>
        <v>0</v>
      </c>
      <c r="G93" s="58"/>
      <c r="H93" s="80" t="s">
        <v>15</v>
      </c>
      <c r="I93" s="80" t="s">
        <v>15</v>
      </c>
      <c r="J93" s="58"/>
      <c r="K93" s="80" t="s">
        <v>15</v>
      </c>
      <c r="L93" s="80" t="s">
        <v>15</v>
      </c>
      <c r="M93" s="80" t="s">
        <v>15</v>
      </c>
    </row>
    <row r="94" spans="1:13" s="5" customFormat="1" ht="45">
      <c r="A94" s="82" t="s">
        <v>123</v>
      </c>
      <c r="B94" s="81">
        <v>22123</v>
      </c>
      <c r="C94" s="77">
        <v>323</v>
      </c>
      <c r="D94" s="77">
        <v>265</v>
      </c>
      <c r="E94" s="61">
        <f t="shared" si="4"/>
        <v>0</v>
      </c>
      <c r="F94" s="61">
        <f>0+G94+J94</f>
        <v>0</v>
      </c>
      <c r="G94" s="58"/>
      <c r="H94" s="80" t="s">
        <v>15</v>
      </c>
      <c r="I94" s="80" t="s">
        <v>15</v>
      </c>
      <c r="J94" s="58"/>
      <c r="K94" s="80" t="s">
        <v>15</v>
      </c>
      <c r="L94" s="80" t="s">
        <v>15</v>
      </c>
      <c r="M94" s="80" t="s">
        <v>15</v>
      </c>
    </row>
    <row r="95" spans="1:13" s="5" customFormat="1" ht="45">
      <c r="A95" s="45" t="s">
        <v>88</v>
      </c>
      <c r="B95" s="24">
        <v>2220</v>
      </c>
      <c r="C95" s="26">
        <v>340</v>
      </c>
      <c r="D95" s="26">
        <v>296</v>
      </c>
      <c r="E95" s="61">
        <f t="shared" si="4"/>
        <v>0</v>
      </c>
      <c r="F95" s="61">
        <f>0+H95+J95</f>
        <v>0</v>
      </c>
      <c r="G95" s="80" t="s">
        <v>15</v>
      </c>
      <c r="H95" s="58"/>
      <c r="I95" s="80" t="s">
        <v>15</v>
      </c>
      <c r="J95" s="58"/>
      <c r="K95" s="80" t="s">
        <v>15</v>
      </c>
      <c r="L95" s="80" t="s">
        <v>15</v>
      </c>
      <c r="M95" s="80" t="s">
        <v>15</v>
      </c>
    </row>
    <row r="96" spans="1:13" s="5" customFormat="1" ht="75">
      <c r="A96" s="45" t="s">
        <v>89</v>
      </c>
      <c r="B96" s="24">
        <v>2230</v>
      </c>
      <c r="C96" s="26">
        <v>350</v>
      </c>
      <c r="D96" s="26">
        <v>296</v>
      </c>
      <c r="E96" s="61">
        <f t="shared" si="4"/>
        <v>0</v>
      </c>
      <c r="F96" s="61">
        <f>0+J96</f>
        <v>0</v>
      </c>
      <c r="G96" s="80" t="s">
        <v>15</v>
      </c>
      <c r="H96" s="80"/>
      <c r="I96" s="80" t="s">
        <v>15</v>
      </c>
      <c r="J96" s="58"/>
      <c r="K96" s="80" t="s">
        <v>15</v>
      </c>
      <c r="L96" s="80" t="s">
        <v>15</v>
      </c>
      <c r="M96" s="80" t="s">
        <v>15</v>
      </c>
    </row>
    <row r="97" spans="1:13" s="5" customFormat="1" ht="15">
      <c r="A97" s="45" t="s">
        <v>158</v>
      </c>
      <c r="B97" s="24">
        <v>2240</v>
      </c>
      <c r="C97" s="26">
        <v>360</v>
      </c>
      <c r="D97" s="26">
        <v>296</v>
      </c>
      <c r="E97" s="61">
        <f t="shared" si="4"/>
        <v>0</v>
      </c>
      <c r="F97" s="61">
        <f>0+J97</f>
        <v>0</v>
      </c>
      <c r="G97" s="80" t="s">
        <v>15</v>
      </c>
      <c r="H97" s="80" t="s">
        <v>15</v>
      </c>
      <c r="I97" s="80" t="s">
        <v>15</v>
      </c>
      <c r="J97" s="58"/>
      <c r="K97" s="80" t="s">
        <v>15</v>
      </c>
      <c r="L97" s="80" t="s">
        <v>15</v>
      </c>
      <c r="M97" s="80" t="s">
        <v>15</v>
      </c>
    </row>
    <row r="98" spans="1:13" ht="15">
      <c r="A98" s="46" t="s">
        <v>90</v>
      </c>
      <c r="B98" s="24">
        <v>2300</v>
      </c>
      <c r="C98" s="26">
        <v>850</v>
      </c>
      <c r="D98" s="54" t="s">
        <v>15</v>
      </c>
      <c r="E98" s="61">
        <f>0+F98+M98</f>
        <v>1262000</v>
      </c>
      <c r="F98" s="61">
        <f aca="true" t="shared" si="5" ref="F98:F104">0+G98+H98+J98</f>
        <v>1262000</v>
      </c>
      <c r="G98" s="61">
        <f>0+G99+G100+G101</f>
        <v>0</v>
      </c>
      <c r="H98" s="61">
        <f>0+H99+H100+H101</f>
        <v>0</v>
      </c>
      <c r="I98" s="79" t="s">
        <v>15</v>
      </c>
      <c r="J98" s="61">
        <f>0+J99+J100+J101</f>
        <v>1262000</v>
      </c>
      <c r="K98" s="79" t="s">
        <v>15</v>
      </c>
      <c r="L98" s="79" t="s">
        <v>15</v>
      </c>
      <c r="M98" s="61">
        <f>0+M101</f>
        <v>0</v>
      </c>
    </row>
    <row r="99" spans="1:13" ht="45">
      <c r="A99" s="45" t="s">
        <v>91</v>
      </c>
      <c r="B99" s="24">
        <v>2310</v>
      </c>
      <c r="C99" s="26">
        <v>851</v>
      </c>
      <c r="D99" s="26">
        <v>291</v>
      </c>
      <c r="E99" s="61">
        <f>0+F99</f>
        <v>2000</v>
      </c>
      <c r="F99" s="61">
        <f t="shared" si="5"/>
        <v>2000</v>
      </c>
      <c r="G99" s="58"/>
      <c r="H99" s="58"/>
      <c r="I99" s="80" t="s">
        <v>15</v>
      </c>
      <c r="J99" s="58">
        <v>2000</v>
      </c>
      <c r="K99" s="80" t="s">
        <v>15</v>
      </c>
      <c r="L99" s="80" t="s">
        <v>15</v>
      </c>
      <c r="M99" s="80" t="s">
        <v>15</v>
      </c>
    </row>
    <row r="100" spans="1:13" ht="45">
      <c r="A100" s="45" t="s">
        <v>92</v>
      </c>
      <c r="B100" s="24">
        <v>2320</v>
      </c>
      <c r="C100" s="26">
        <v>852</v>
      </c>
      <c r="D100" s="26">
        <v>291</v>
      </c>
      <c r="E100" s="61">
        <f>0+F100</f>
        <v>600000</v>
      </c>
      <c r="F100" s="61">
        <f t="shared" si="5"/>
        <v>600000</v>
      </c>
      <c r="G100" s="58"/>
      <c r="H100" s="80"/>
      <c r="I100" s="80" t="s">
        <v>15</v>
      </c>
      <c r="J100" s="58">
        <v>600000</v>
      </c>
      <c r="K100" s="80" t="s">
        <v>15</v>
      </c>
      <c r="L100" s="80" t="s">
        <v>15</v>
      </c>
      <c r="M100" s="80" t="s">
        <v>15</v>
      </c>
    </row>
    <row r="101" spans="1:13" ht="30">
      <c r="A101" s="45" t="s">
        <v>93</v>
      </c>
      <c r="B101" s="24">
        <v>2330</v>
      </c>
      <c r="C101" s="26">
        <v>853</v>
      </c>
      <c r="D101" s="54" t="s">
        <v>15</v>
      </c>
      <c r="E101" s="61">
        <f>0+F101+M101</f>
        <v>660000</v>
      </c>
      <c r="F101" s="61">
        <f t="shared" si="5"/>
        <v>660000</v>
      </c>
      <c r="G101" s="61">
        <f>0+G102+G103+G104+G105+G106+G107+G108</f>
        <v>0</v>
      </c>
      <c r="H101" s="61">
        <f>0+H102+H103+H104+H107+H108</f>
        <v>0</v>
      </c>
      <c r="I101" s="79" t="s">
        <v>15</v>
      </c>
      <c r="J101" s="61">
        <f>0+J102+J103+J104+J105+J106+J107+J108</f>
        <v>660000</v>
      </c>
      <c r="K101" s="79" t="s">
        <v>15</v>
      </c>
      <c r="L101" s="79" t="s">
        <v>15</v>
      </c>
      <c r="M101" s="61">
        <f>0+M103</f>
        <v>0</v>
      </c>
    </row>
    <row r="102" spans="1:13" ht="15">
      <c r="A102" s="44" t="s">
        <v>124</v>
      </c>
      <c r="B102" s="24">
        <v>23301</v>
      </c>
      <c r="C102" s="26">
        <v>853</v>
      </c>
      <c r="D102" s="54">
        <v>291</v>
      </c>
      <c r="E102" s="61">
        <f>0+F102</f>
        <v>0</v>
      </c>
      <c r="F102" s="61">
        <f t="shared" si="5"/>
        <v>0</v>
      </c>
      <c r="G102" s="58">
        <v>0</v>
      </c>
      <c r="H102" s="58">
        <v>0</v>
      </c>
      <c r="I102" s="80" t="s">
        <v>15</v>
      </c>
      <c r="J102" s="58">
        <v>0</v>
      </c>
      <c r="K102" s="80" t="s">
        <v>15</v>
      </c>
      <c r="L102" s="80" t="s">
        <v>15</v>
      </c>
      <c r="M102" s="80" t="s">
        <v>15</v>
      </c>
    </row>
    <row r="103" spans="1:13" ht="45">
      <c r="A103" s="44" t="s">
        <v>125</v>
      </c>
      <c r="B103" s="24">
        <v>23302</v>
      </c>
      <c r="C103" s="26">
        <v>853</v>
      </c>
      <c r="D103" s="26">
        <v>292</v>
      </c>
      <c r="E103" s="61">
        <f>0+F103+M103</f>
        <v>0</v>
      </c>
      <c r="F103" s="61">
        <f t="shared" si="5"/>
        <v>0</v>
      </c>
      <c r="G103" s="58">
        <v>0</v>
      </c>
      <c r="H103" s="58">
        <v>0</v>
      </c>
      <c r="I103" s="80" t="s">
        <v>15</v>
      </c>
      <c r="J103" s="58">
        <v>0</v>
      </c>
      <c r="K103" s="80" t="s">
        <v>15</v>
      </c>
      <c r="L103" s="80" t="s">
        <v>15</v>
      </c>
      <c r="M103" s="80">
        <v>0</v>
      </c>
    </row>
    <row r="104" spans="1:13" ht="45">
      <c r="A104" s="44" t="s">
        <v>126</v>
      </c>
      <c r="B104" s="24">
        <v>23303</v>
      </c>
      <c r="C104" s="26">
        <v>853</v>
      </c>
      <c r="D104" s="26">
        <v>293</v>
      </c>
      <c r="E104" s="61">
        <f>0+F104</f>
        <v>10000</v>
      </c>
      <c r="F104" s="61">
        <f t="shared" si="5"/>
        <v>10000</v>
      </c>
      <c r="G104" s="58">
        <v>0</v>
      </c>
      <c r="H104" s="58">
        <v>0</v>
      </c>
      <c r="I104" s="80" t="s">
        <v>15</v>
      </c>
      <c r="J104" s="58">
        <v>10000</v>
      </c>
      <c r="K104" s="80" t="s">
        <v>15</v>
      </c>
      <c r="L104" s="80" t="s">
        <v>15</v>
      </c>
      <c r="M104" s="80" t="s">
        <v>15</v>
      </c>
    </row>
    <row r="105" spans="1:13" ht="15">
      <c r="A105" s="44" t="s">
        <v>127</v>
      </c>
      <c r="B105" s="24">
        <v>23304</v>
      </c>
      <c r="C105" s="26">
        <v>853</v>
      </c>
      <c r="D105" s="54">
        <v>295</v>
      </c>
      <c r="E105" s="61">
        <f>0+F105</f>
        <v>600000</v>
      </c>
      <c r="F105" s="61">
        <f>0+G105+J105</f>
        <v>600000</v>
      </c>
      <c r="G105" s="58">
        <v>0</v>
      </c>
      <c r="H105" s="80" t="s">
        <v>15</v>
      </c>
      <c r="I105" s="80" t="s">
        <v>15</v>
      </c>
      <c r="J105" s="58">
        <v>600000</v>
      </c>
      <c r="K105" s="80" t="s">
        <v>15</v>
      </c>
      <c r="L105" s="80" t="s">
        <v>15</v>
      </c>
      <c r="M105" s="80" t="s">
        <v>15</v>
      </c>
    </row>
    <row r="106" spans="1:13" ht="30">
      <c r="A106" s="44" t="s">
        <v>128</v>
      </c>
      <c r="B106" s="24">
        <v>23305</v>
      </c>
      <c r="C106" s="26">
        <v>853</v>
      </c>
      <c r="D106" s="54">
        <v>296</v>
      </c>
      <c r="E106" s="61">
        <f>0+F106</f>
        <v>0</v>
      </c>
      <c r="F106" s="61">
        <f>0+G106+J106</f>
        <v>0</v>
      </c>
      <c r="G106" s="58">
        <v>0</v>
      </c>
      <c r="H106" s="80" t="s">
        <v>15</v>
      </c>
      <c r="I106" s="80" t="s">
        <v>15</v>
      </c>
      <c r="J106" s="58">
        <v>0</v>
      </c>
      <c r="K106" s="80" t="s">
        <v>15</v>
      </c>
      <c r="L106" s="80" t="s">
        <v>15</v>
      </c>
      <c r="M106" s="80" t="s">
        <v>15</v>
      </c>
    </row>
    <row r="107" spans="1:13" ht="30">
      <c r="A107" s="44" t="s">
        <v>129</v>
      </c>
      <c r="B107" s="24">
        <v>23306</v>
      </c>
      <c r="C107" s="26">
        <v>853</v>
      </c>
      <c r="D107" s="54">
        <v>297</v>
      </c>
      <c r="E107" s="61">
        <f>0+F107</f>
        <v>50000</v>
      </c>
      <c r="F107" s="61">
        <f>0+G107+H107+J107</f>
        <v>50000</v>
      </c>
      <c r="G107" s="58">
        <v>0</v>
      </c>
      <c r="H107" s="58">
        <v>0</v>
      </c>
      <c r="I107" s="80" t="s">
        <v>15</v>
      </c>
      <c r="J107" s="58">
        <v>50000</v>
      </c>
      <c r="K107" s="80" t="s">
        <v>15</v>
      </c>
      <c r="L107" s="80" t="s">
        <v>15</v>
      </c>
      <c r="M107" s="80" t="s">
        <v>15</v>
      </c>
    </row>
    <row r="108" spans="1:13" ht="30">
      <c r="A108" s="44" t="s">
        <v>132</v>
      </c>
      <c r="B108" s="24">
        <v>23307</v>
      </c>
      <c r="C108" s="26">
        <v>853</v>
      </c>
      <c r="D108" s="54">
        <v>299</v>
      </c>
      <c r="E108" s="61">
        <f>0+F108</f>
        <v>0</v>
      </c>
      <c r="F108" s="61">
        <f>0+G108+H108+J108</f>
        <v>0</v>
      </c>
      <c r="G108" s="80">
        <v>0</v>
      </c>
      <c r="H108" s="80">
        <v>0</v>
      </c>
      <c r="I108" s="80" t="s">
        <v>15</v>
      </c>
      <c r="J108" s="58">
        <v>0</v>
      </c>
      <c r="K108" s="80" t="s">
        <v>15</v>
      </c>
      <c r="L108" s="80" t="s">
        <v>15</v>
      </c>
      <c r="M108" s="80" t="s">
        <v>15</v>
      </c>
    </row>
    <row r="109" spans="1:13" ht="30">
      <c r="A109" s="46" t="s">
        <v>94</v>
      </c>
      <c r="B109" s="24">
        <v>2400</v>
      </c>
      <c r="C109" s="26" t="s">
        <v>15</v>
      </c>
      <c r="D109" s="26" t="s">
        <v>15</v>
      </c>
      <c r="E109" s="61">
        <f>0+F109+M109</f>
        <v>0</v>
      </c>
      <c r="F109" s="61">
        <f>0+G109+J109</f>
        <v>0</v>
      </c>
      <c r="G109" s="61">
        <f>0+G110</f>
        <v>0</v>
      </c>
      <c r="H109" s="79" t="s">
        <v>15</v>
      </c>
      <c r="I109" s="79" t="s">
        <v>15</v>
      </c>
      <c r="J109" s="61">
        <f>0+J110</f>
        <v>0</v>
      </c>
      <c r="K109" s="79" t="s">
        <v>15</v>
      </c>
      <c r="L109" s="79" t="s">
        <v>15</v>
      </c>
      <c r="M109" s="61">
        <f>0+M110</f>
        <v>0</v>
      </c>
    </row>
    <row r="110" spans="1:13" ht="15">
      <c r="A110" s="45" t="s">
        <v>95</v>
      </c>
      <c r="B110" s="24">
        <v>2450</v>
      </c>
      <c r="C110" s="26">
        <v>862</v>
      </c>
      <c r="D110" s="26">
        <v>253</v>
      </c>
      <c r="E110" s="61">
        <f>0+F110+M110</f>
        <v>0</v>
      </c>
      <c r="F110" s="61">
        <f>0+G110+J110</f>
        <v>0</v>
      </c>
      <c r="G110" s="58"/>
      <c r="H110" s="80" t="s">
        <v>15</v>
      </c>
      <c r="I110" s="80" t="s">
        <v>15</v>
      </c>
      <c r="J110" s="58"/>
      <c r="K110" s="80" t="s">
        <v>15</v>
      </c>
      <c r="L110" s="80" t="s">
        <v>15</v>
      </c>
      <c r="M110" s="58"/>
    </row>
    <row r="111" spans="1:13" ht="30">
      <c r="A111" s="46" t="s">
        <v>96</v>
      </c>
      <c r="B111" s="24">
        <v>2500</v>
      </c>
      <c r="C111" s="26" t="s">
        <v>15</v>
      </c>
      <c r="D111" s="26" t="s">
        <v>15</v>
      </c>
      <c r="E111" s="61">
        <f aca="true" t="shared" si="6" ref="E111:E118">0+F111</f>
        <v>0</v>
      </c>
      <c r="F111" s="61">
        <f>0+G111+H111+J111</f>
        <v>0</v>
      </c>
      <c r="G111" s="61">
        <f>0+G112</f>
        <v>0</v>
      </c>
      <c r="H111" s="79">
        <f>0+H112</f>
        <v>0</v>
      </c>
      <c r="I111" s="79" t="s">
        <v>15</v>
      </c>
      <c r="J111" s="61">
        <f>0+J112</f>
        <v>0</v>
      </c>
      <c r="K111" s="79" t="s">
        <v>15</v>
      </c>
      <c r="L111" s="79" t="s">
        <v>15</v>
      </c>
      <c r="M111" s="79" t="s">
        <v>15</v>
      </c>
    </row>
    <row r="112" spans="1:13" ht="60">
      <c r="A112" s="45" t="s">
        <v>97</v>
      </c>
      <c r="B112" s="24">
        <v>2520</v>
      </c>
      <c r="C112" s="26">
        <v>831</v>
      </c>
      <c r="D112" s="54" t="s">
        <v>15</v>
      </c>
      <c r="E112" s="61">
        <f t="shared" si="6"/>
        <v>0</v>
      </c>
      <c r="F112" s="61">
        <f>0+G112+H112+J112</f>
        <v>0</v>
      </c>
      <c r="G112" s="61">
        <f>0+G118</f>
        <v>0</v>
      </c>
      <c r="H112" s="79">
        <f>0+H113+H118</f>
        <v>0</v>
      </c>
      <c r="I112" s="79" t="s">
        <v>15</v>
      </c>
      <c r="J112" s="61">
        <f>0+J113+J114+J115+J116+J117+J118</f>
        <v>0</v>
      </c>
      <c r="K112" s="79" t="s">
        <v>15</v>
      </c>
      <c r="L112" s="79" t="s">
        <v>15</v>
      </c>
      <c r="M112" s="79" t="s">
        <v>15</v>
      </c>
    </row>
    <row r="113" spans="1:13" ht="15">
      <c r="A113" s="44" t="s">
        <v>124</v>
      </c>
      <c r="B113" s="24">
        <v>2521</v>
      </c>
      <c r="C113" s="26">
        <v>831</v>
      </c>
      <c r="D113" s="54">
        <v>291</v>
      </c>
      <c r="E113" s="61">
        <f t="shared" si="6"/>
        <v>0</v>
      </c>
      <c r="F113" s="61">
        <f>0+H113+J113</f>
        <v>0</v>
      </c>
      <c r="G113" s="80" t="s">
        <v>15</v>
      </c>
      <c r="H113" s="80">
        <v>0</v>
      </c>
      <c r="I113" s="80" t="s">
        <v>15</v>
      </c>
      <c r="J113" s="58">
        <v>0</v>
      </c>
      <c r="K113" s="80" t="s">
        <v>15</v>
      </c>
      <c r="L113" s="80" t="s">
        <v>15</v>
      </c>
      <c r="M113" s="80" t="s">
        <v>15</v>
      </c>
    </row>
    <row r="114" spans="1:13" ht="45">
      <c r="A114" s="44" t="s">
        <v>125</v>
      </c>
      <c r="B114" s="24">
        <v>2522</v>
      </c>
      <c r="C114" s="26">
        <v>831</v>
      </c>
      <c r="D114" s="54">
        <v>292</v>
      </c>
      <c r="E114" s="61">
        <f t="shared" si="6"/>
        <v>0</v>
      </c>
      <c r="F114" s="61">
        <f>0+J114</f>
        <v>0</v>
      </c>
      <c r="G114" s="80" t="s">
        <v>15</v>
      </c>
      <c r="H114" s="80" t="s">
        <v>15</v>
      </c>
      <c r="I114" s="80" t="s">
        <v>15</v>
      </c>
      <c r="J114" s="58">
        <v>0</v>
      </c>
      <c r="K114" s="80" t="s">
        <v>15</v>
      </c>
      <c r="L114" s="80" t="s">
        <v>15</v>
      </c>
      <c r="M114" s="80" t="s">
        <v>15</v>
      </c>
    </row>
    <row r="115" spans="1:13" ht="45">
      <c r="A115" s="44" t="s">
        <v>126</v>
      </c>
      <c r="B115" s="24">
        <v>2523</v>
      </c>
      <c r="C115" s="26">
        <v>831</v>
      </c>
      <c r="D115" s="54">
        <v>293</v>
      </c>
      <c r="E115" s="61">
        <f t="shared" si="6"/>
        <v>0</v>
      </c>
      <c r="F115" s="61">
        <f>0+J115</f>
        <v>0</v>
      </c>
      <c r="G115" s="80" t="s">
        <v>15</v>
      </c>
      <c r="H115" s="80" t="s">
        <v>15</v>
      </c>
      <c r="I115" s="80" t="s">
        <v>15</v>
      </c>
      <c r="J115" s="58">
        <v>0</v>
      </c>
      <c r="K115" s="80" t="s">
        <v>15</v>
      </c>
      <c r="L115" s="80" t="s">
        <v>15</v>
      </c>
      <c r="M115" s="80" t="s">
        <v>15</v>
      </c>
    </row>
    <row r="116" spans="1:13" ht="15">
      <c r="A116" s="44" t="s">
        <v>127</v>
      </c>
      <c r="B116" s="24">
        <v>2524</v>
      </c>
      <c r="C116" s="26">
        <v>831</v>
      </c>
      <c r="D116" s="54">
        <v>295</v>
      </c>
      <c r="E116" s="61">
        <f t="shared" si="6"/>
        <v>0</v>
      </c>
      <c r="F116" s="61">
        <f>0+J116</f>
        <v>0</v>
      </c>
      <c r="G116" s="80" t="s">
        <v>15</v>
      </c>
      <c r="H116" s="80" t="s">
        <v>15</v>
      </c>
      <c r="I116" s="80" t="s">
        <v>15</v>
      </c>
      <c r="J116" s="58">
        <v>0</v>
      </c>
      <c r="K116" s="80" t="s">
        <v>15</v>
      </c>
      <c r="L116" s="80" t="s">
        <v>15</v>
      </c>
      <c r="M116" s="80" t="s">
        <v>15</v>
      </c>
    </row>
    <row r="117" spans="1:13" ht="30">
      <c r="A117" s="44" t="s">
        <v>128</v>
      </c>
      <c r="B117" s="24">
        <v>2525</v>
      </c>
      <c r="C117" s="26">
        <v>831</v>
      </c>
      <c r="D117" s="54">
        <v>296</v>
      </c>
      <c r="E117" s="61">
        <f t="shared" si="6"/>
        <v>0</v>
      </c>
      <c r="F117" s="61">
        <f>0+J117</f>
        <v>0</v>
      </c>
      <c r="G117" s="80" t="s">
        <v>15</v>
      </c>
      <c r="H117" s="80" t="s">
        <v>15</v>
      </c>
      <c r="I117" s="80" t="s">
        <v>15</v>
      </c>
      <c r="J117" s="58">
        <v>0</v>
      </c>
      <c r="K117" s="80" t="s">
        <v>15</v>
      </c>
      <c r="L117" s="80" t="s">
        <v>15</v>
      </c>
      <c r="M117" s="80" t="s">
        <v>15</v>
      </c>
    </row>
    <row r="118" spans="1:13" ht="30">
      <c r="A118" s="44" t="s">
        <v>129</v>
      </c>
      <c r="B118" s="24">
        <v>2526</v>
      </c>
      <c r="C118" s="26">
        <v>831</v>
      </c>
      <c r="D118" s="54">
        <v>297</v>
      </c>
      <c r="E118" s="61">
        <f t="shared" si="6"/>
        <v>0</v>
      </c>
      <c r="F118" s="61">
        <f>0+G118+H118+J118</f>
        <v>0</v>
      </c>
      <c r="G118" s="80">
        <v>0</v>
      </c>
      <c r="H118" s="80">
        <v>0</v>
      </c>
      <c r="I118" s="80" t="s">
        <v>15</v>
      </c>
      <c r="J118" s="58">
        <v>0</v>
      </c>
      <c r="K118" s="80" t="s">
        <v>15</v>
      </c>
      <c r="L118" s="80" t="s">
        <v>15</v>
      </c>
      <c r="M118" s="80" t="s">
        <v>15</v>
      </c>
    </row>
    <row r="119" spans="1:13" s="6" customFormat="1" ht="30">
      <c r="A119" s="46" t="s">
        <v>139</v>
      </c>
      <c r="B119" s="24">
        <v>2600</v>
      </c>
      <c r="C119" s="26" t="s">
        <v>15</v>
      </c>
      <c r="D119" s="26" t="s">
        <v>15</v>
      </c>
      <c r="E119" s="61">
        <f>0+F119+L119+M119</f>
        <v>270572393.64</v>
      </c>
      <c r="F119" s="61">
        <f>0+G119+H119+I119+J119</f>
        <v>270572393.64</v>
      </c>
      <c r="G119" s="61">
        <f>0+G120+G129+G135+G160</f>
        <v>108796047.78999999</v>
      </c>
      <c r="H119" s="61">
        <f>0+H120+H129+H135+H160</f>
        <v>0</v>
      </c>
      <c r="I119" s="61">
        <f>0</f>
        <v>0</v>
      </c>
      <c r="J119" s="61">
        <f>0+J120+J129+J135+J160</f>
        <v>161776345.85</v>
      </c>
      <c r="K119" s="61">
        <f>0+K120+K135+K160</f>
        <v>0</v>
      </c>
      <c r="L119" s="61">
        <f>0+L135</f>
        <v>0</v>
      </c>
      <c r="M119" s="61">
        <f>0+M129+M135</f>
        <v>0</v>
      </c>
    </row>
    <row r="120" spans="1:13" s="6" customFormat="1" ht="60">
      <c r="A120" s="45" t="s">
        <v>83</v>
      </c>
      <c r="B120" s="24">
        <v>2670</v>
      </c>
      <c r="C120" s="26">
        <v>119</v>
      </c>
      <c r="D120" s="26" t="s">
        <v>15</v>
      </c>
      <c r="E120" s="61">
        <f aca="true" t="shared" si="7" ref="E120:E128">0+F120</f>
        <v>0</v>
      </c>
      <c r="F120" s="61">
        <f>0+G120+H120+J120</f>
        <v>0</v>
      </c>
      <c r="G120" s="61">
        <f>0+G121+G122+G123+G125</f>
        <v>0</v>
      </c>
      <c r="H120" s="61">
        <f>0+H123</f>
        <v>0</v>
      </c>
      <c r="I120" s="79" t="s">
        <v>15</v>
      </c>
      <c r="J120" s="61">
        <f>0+J121+J122+J123+J124+J125</f>
        <v>0</v>
      </c>
      <c r="K120" s="61">
        <f>0+K121+K122+K123</f>
        <v>0</v>
      </c>
      <c r="L120" s="79" t="s">
        <v>15</v>
      </c>
      <c r="M120" s="79" t="s">
        <v>15</v>
      </c>
    </row>
    <row r="121" spans="1:13" s="6" customFormat="1" ht="15">
      <c r="A121" s="44" t="s">
        <v>100</v>
      </c>
      <c r="B121" s="24">
        <v>2671</v>
      </c>
      <c r="C121" s="26">
        <v>119</v>
      </c>
      <c r="D121" s="26">
        <v>226</v>
      </c>
      <c r="E121" s="61">
        <f t="shared" si="7"/>
        <v>0</v>
      </c>
      <c r="F121" s="61">
        <f>0+G121+J121</f>
        <v>0</v>
      </c>
      <c r="G121" s="58"/>
      <c r="H121" s="80" t="s">
        <v>15</v>
      </c>
      <c r="I121" s="80" t="s">
        <v>15</v>
      </c>
      <c r="J121" s="58"/>
      <c r="K121" s="58"/>
      <c r="L121" s="80" t="s">
        <v>15</v>
      </c>
      <c r="M121" s="80" t="s">
        <v>15</v>
      </c>
    </row>
    <row r="122" spans="1:13" s="6" customFormat="1" ht="45">
      <c r="A122" s="44" t="s">
        <v>123</v>
      </c>
      <c r="B122" s="24">
        <v>2672</v>
      </c>
      <c r="C122" s="26">
        <v>119</v>
      </c>
      <c r="D122" s="26">
        <v>265</v>
      </c>
      <c r="E122" s="61">
        <f t="shared" si="7"/>
        <v>0</v>
      </c>
      <c r="F122" s="61">
        <f>0+G122+J122</f>
        <v>0</v>
      </c>
      <c r="G122" s="58"/>
      <c r="H122" s="80" t="s">
        <v>15</v>
      </c>
      <c r="I122" s="80" t="s">
        <v>15</v>
      </c>
      <c r="J122" s="58"/>
      <c r="K122" s="58"/>
      <c r="L122" s="80" t="s">
        <v>15</v>
      </c>
      <c r="M122" s="80" t="s">
        <v>15</v>
      </c>
    </row>
    <row r="123" spans="1:13" s="6" customFormat="1" ht="30">
      <c r="A123" s="44" t="s">
        <v>78</v>
      </c>
      <c r="B123" s="24">
        <v>2673</v>
      </c>
      <c r="C123" s="26">
        <v>119</v>
      </c>
      <c r="D123" s="26">
        <v>266</v>
      </c>
      <c r="E123" s="61">
        <f t="shared" si="7"/>
        <v>0</v>
      </c>
      <c r="F123" s="61">
        <f>0+G123+H123+J123</f>
        <v>0</v>
      </c>
      <c r="G123" s="58"/>
      <c r="H123" s="58"/>
      <c r="I123" s="80" t="s">
        <v>15</v>
      </c>
      <c r="J123" s="58"/>
      <c r="K123" s="58"/>
      <c r="L123" s="80" t="s">
        <v>15</v>
      </c>
      <c r="M123" s="80" t="s">
        <v>15</v>
      </c>
    </row>
    <row r="124" spans="1:13" ht="15">
      <c r="A124" s="44" t="s">
        <v>102</v>
      </c>
      <c r="B124" s="24">
        <v>2674</v>
      </c>
      <c r="C124" s="26">
        <v>119</v>
      </c>
      <c r="D124" s="26">
        <v>310</v>
      </c>
      <c r="E124" s="61">
        <f t="shared" si="7"/>
        <v>0</v>
      </c>
      <c r="F124" s="61">
        <f>0+J124</f>
        <v>0</v>
      </c>
      <c r="G124" s="80" t="s">
        <v>15</v>
      </c>
      <c r="H124" s="80" t="s">
        <v>15</v>
      </c>
      <c r="I124" s="80" t="s">
        <v>15</v>
      </c>
      <c r="J124" s="58"/>
      <c r="K124" s="80" t="s">
        <v>15</v>
      </c>
      <c r="L124" s="80" t="s">
        <v>15</v>
      </c>
      <c r="M124" s="80" t="s">
        <v>15</v>
      </c>
    </row>
    <row r="125" spans="1:13" s="6" customFormat="1" ht="30">
      <c r="A125" s="44" t="s">
        <v>107</v>
      </c>
      <c r="B125" s="24">
        <v>2675</v>
      </c>
      <c r="C125" s="26">
        <v>119</v>
      </c>
      <c r="D125" s="26">
        <v>340</v>
      </c>
      <c r="E125" s="61">
        <f t="shared" si="7"/>
        <v>0</v>
      </c>
      <c r="F125" s="61">
        <f>0+G125+J125</f>
        <v>0</v>
      </c>
      <c r="G125" s="61">
        <f>0+G126+G128</f>
        <v>0</v>
      </c>
      <c r="H125" s="79" t="s">
        <v>15</v>
      </c>
      <c r="I125" s="79" t="s">
        <v>15</v>
      </c>
      <c r="J125" s="61">
        <f>0+J126+J127+J128</f>
        <v>0</v>
      </c>
      <c r="K125" s="79" t="s">
        <v>15</v>
      </c>
      <c r="L125" s="79" t="s">
        <v>15</v>
      </c>
      <c r="M125" s="79" t="s">
        <v>15</v>
      </c>
    </row>
    <row r="126" spans="1:13" s="6" customFormat="1" ht="45">
      <c r="A126" s="51" t="s">
        <v>130</v>
      </c>
      <c r="B126" s="24">
        <v>26751</v>
      </c>
      <c r="C126" s="26">
        <v>119</v>
      </c>
      <c r="D126" s="26">
        <v>341</v>
      </c>
      <c r="E126" s="61">
        <f t="shared" si="7"/>
        <v>0</v>
      </c>
      <c r="F126" s="61">
        <f>0+G126+J126</f>
        <v>0</v>
      </c>
      <c r="G126" s="58"/>
      <c r="H126" s="80" t="s">
        <v>15</v>
      </c>
      <c r="I126" s="80" t="s">
        <v>15</v>
      </c>
      <c r="J126" s="58"/>
      <c r="K126" s="80" t="s">
        <v>15</v>
      </c>
      <c r="L126" s="80" t="s">
        <v>15</v>
      </c>
      <c r="M126" s="80" t="s">
        <v>15</v>
      </c>
    </row>
    <row r="127" spans="1:13" s="6" customFormat="1" ht="15">
      <c r="A127" s="51" t="s">
        <v>131</v>
      </c>
      <c r="B127" s="24">
        <v>26752</v>
      </c>
      <c r="C127" s="26">
        <v>119</v>
      </c>
      <c r="D127" s="26">
        <v>345</v>
      </c>
      <c r="E127" s="61">
        <f t="shared" si="7"/>
        <v>0</v>
      </c>
      <c r="F127" s="61">
        <f>0+J127</f>
        <v>0</v>
      </c>
      <c r="G127" s="80" t="s">
        <v>15</v>
      </c>
      <c r="H127" s="80" t="s">
        <v>15</v>
      </c>
      <c r="I127" s="80" t="s">
        <v>15</v>
      </c>
      <c r="J127" s="58"/>
      <c r="K127" s="80" t="s">
        <v>15</v>
      </c>
      <c r="L127" s="80" t="s">
        <v>15</v>
      </c>
      <c r="M127" s="80" t="s">
        <v>15</v>
      </c>
    </row>
    <row r="128" spans="1:13" ht="30">
      <c r="A128" s="51" t="s">
        <v>154</v>
      </c>
      <c r="B128" s="24">
        <v>26753</v>
      </c>
      <c r="C128" s="26">
        <v>119</v>
      </c>
      <c r="D128" s="26">
        <v>346</v>
      </c>
      <c r="E128" s="61">
        <f t="shared" si="7"/>
        <v>0</v>
      </c>
      <c r="F128" s="61">
        <f>0+G128+J128</f>
        <v>0</v>
      </c>
      <c r="G128" s="58"/>
      <c r="H128" s="80" t="s">
        <v>15</v>
      </c>
      <c r="I128" s="80" t="s">
        <v>15</v>
      </c>
      <c r="J128" s="58"/>
      <c r="K128" s="80" t="s">
        <v>15</v>
      </c>
      <c r="L128" s="80" t="s">
        <v>15</v>
      </c>
      <c r="M128" s="80" t="s">
        <v>15</v>
      </c>
    </row>
    <row r="129" spans="1:13" s="6" customFormat="1" ht="45">
      <c r="A129" s="45" t="s">
        <v>98</v>
      </c>
      <c r="B129" s="24">
        <v>2630</v>
      </c>
      <c r="C129" s="26">
        <v>243</v>
      </c>
      <c r="D129" s="26" t="s">
        <v>15</v>
      </c>
      <c r="E129" s="61">
        <f>0+F129+M129</f>
        <v>8215000</v>
      </c>
      <c r="F129" s="61">
        <f>0+G129+H129+J129</f>
        <v>8215000</v>
      </c>
      <c r="G129" s="61">
        <f>0+G130+G131+G132</f>
        <v>0</v>
      </c>
      <c r="H129" s="61">
        <f>0+H130+H131+H132+H133</f>
        <v>0</v>
      </c>
      <c r="I129" s="79" t="s">
        <v>15</v>
      </c>
      <c r="J129" s="61">
        <f>0+J130+J131+J132</f>
        <v>8215000</v>
      </c>
      <c r="K129" s="79" t="s">
        <v>15</v>
      </c>
      <c r="L129" s="79" t="s">
        <v>15</v>
      </c>
      <c r="M129" s="79">
        <f>0+M133</f>
        <v>0</v>
      </c>
    </row>
    <row r="130" spans="1:13" s="6" customFormat="1" ht="30">
      <c r="A130" s="44" t="s">
        <v>99</v>
      </c>
      <c r="B130" s="24">
        <v>2631</v>
      </c>
      <c r="C130" s="26">
        <v>243</v>
      </c>
      <c r="D130" s="26">
        <v>225</v>
      </c>
      <c r="E130" s="61">
        <f>0+F130</f>
        <v>3300000</v>
      </c>
      <c r="F130" s="61">
        <f>0+G130+H130+J130</f>
        <v>3300000</v>
      </c>
      <c r="G130" s="58">
        <v>0</v>
      </c>
      <c r="H130" s="58">
        <v>0</v>
      </c>
      <c r="I130" s="80" t="s">
        <v>15</v>
      </c>
      <c r="J130" s="58">
        <v>3300000</v>
      </c>
      <c r="K130" s="80" t="s">
        <v>15</v>
      </c>
      <c r="L130" s="80" t="s">
        <v>15</v>
      </c>
      <c r="M130" s="80" t="s">
        <v>15</v>
      </c>
    </row>
    <row r="131" spans="1:13" s="6" customFormat="1" ht="15">
      <c r="A131" s="44" t="s">
        <v>100</v>
      </c>
      <c r="B131" s="24">
        <v>2632</v>
      </c>
      <c r="C131" s="26">
        <v>243</v>
      </c>
      <c r="D131" s="26">
        <v>226</v>
      </c>
      <c r="E131" s="61">
        <f>0+F131</f>
        <v>4915000</v>
      </c>
      <c r="F131" s="61">
        <f>0+G131+H131+J131</f>
        <v>4915000</v>
      </c>
      <c r="G131" s="58">
        <v>0</v>
      </c>
      <c r="H131" s="58">
        <v>0</v>
      </c>
      <c r="I131" s="80" t="s">
        <v>15</v>
      </c>
      <c r="J131" s="58">
        <v>4915000</v>
      </c>
      <c r="K131" s="80" t="s">
        <v>15</v>
      </c>
      <c r="L131" s="80" t="s">
        <v>15</v>
      </c>
      <c r="M131" s="80" t="s">
        <v>15</v>
      </c>
    </row>
    <row r="132" spans="1:13" s="6" customFormat="1" ht="30">
      <c r="A132" s="44" t="s">
        <v>101</v>
      </c>
      <c r="B132" s="24">
        <v>2633</v>
      </c>
      <c r="C132" s="26">
        <v>243</v>
      </c>
      <c r="D132" s="26">
        <v>228</v>
      </c>
      <c r="E132" s="61">
        <f>0+F132</f>
        <v>0</v>
      </c>
      <c r="F132" s="61">
        <f>0+G132+H132+J132</f>
        <v>0</v>
      </c>
      <c r="G132" s="80"/>
      <c r="H132" s="58"/>
      <c r="I132" s="80" t="s">
        <v>15</v>
      </c>
      <c r="J132" s="58"/>
      <c r="K132" s="80" t="s">
        <v>15</v>
      </c>
      <c r="L132" s="80" t="s">
        <v>15</v>
      </c>
      <c r="M132" s="80" t="s">
        <v>15</v>
      </c>
    </row>
    <row r="133" spans="1:13" s="6" customFormat="1" ht="15">
      <c r="A133" s="44" t="s">
        <v>102</v>
      </c>
      <c r="B133" s="24">
        <v>2634</v>
      </c>
      <c r="C133" s="26">
        <v>243</v>
      </c>
      <c r="D133" s="26">
        <v>310</v>
      </c>
      <c r="E133" s="61">
        <f>0+F133+M133</f>
        <v>0</v>
      </c>
      <c r="F133" s="61">
        <f>0+H133</f>
        <v>0</v>
      </c>
      <c r="G133" s="80" t="s">
        <v>15</v>
      </c>
      <c r="H133" s="58"/>
      <c r="I133" s="80" t="s">
        <v>15</v>
      </c>
      <c r="J133" s="80" t="s">
        <v>15</v>
      </c>
      <c r="K133" s="80" t="s">
        <v>15</v>
      </c>
      <c r="L133" s="80" t="s">
        <v>15</v>
      </c>
      <c r="M133" s="58"/>
    </row>
    <row r="134" spans="1:13" s="6" customFormat="1" ht="15">
      <c r="A134" s="45" t="s">
        <v>170</v>
      </c>
      <c r="B134" s="24">
        <v>2640</v>
      </c>
      <c r="C134" s="26">
        <v>244</v>
      </c>
      <c r="D134" s="26" t="s">
        <v>15</v>
      </c>
      <c r="E134" s="61">
        <f>0+F134+L134+M134</f>
        <v>225944897.92</v>
      </c>
      <c r="F134" s="61">
        <f>0+G134+H134+J134</f>
        <v>225944897.92</v>
      </c>
      <c r="G134" s="79">
        <f>0+G136+G137+G138+G139+G140+G141+G142+G143+G144+G145+G146+G147+G148</f>
        <v>73133552.07</v>
      </c>
      <c r="H134" s="61">
        <f>0+H137+H138+H139+H140+H141+H142+H143+H146+H147+H148</f>
        <v>0</v>
      </c>
      <c r="I134" s="79" t="s">
        <v>15</v>
      </c>
      <c r="J134" s="79">
        <f>0+J136+J137+J138+J139+J140+J141+J142+J143+J144+J145+J146+J147+J148+J157</f>
        <v>152811345.85</v>
      </c>
      <c r="K134" s="79">
        <f>0+K136+K137+K138+K139+K140+K141+K146+K147+K148</f>
        <v>0</v>
      </c>
      <c r="L134" s="79">
        <f>0+L141</f>
        <v>0</v>
      </c>
      <c r="M134" s="61">
        <f>0+M136+M137+M139+M141+M142+M146+M148</f>
        <v>0</v>
      </c>
    </row>
    <row r="135" spans="1:13" ht="45">
      <c r="A135" s="44" t="s">
        <v>167</v>
      </c>
      <c r="B135" s="24">
        <v>2641</v>
      </c>
      <c r="C135" s="26">
        <v>244</v>
      </c>
      <c r="D135" s="26" t="s">
        <v>15</v>
      </c>
      <c r="E135" s="61">
        <f>0+F135+L135+M135</f>
        <v>225944897.92</v>
      </c>
      <c r="F135" s="61">
        <f>0+G135+H135+J135</f>
        <v>225944897.92</v>
      </c>
      <c r="G135" s="61">
        <f>0+G136+G137+G138+G139+G140+G141+G142+G143+G144+G145+G146+G147+G148</f>
        <v>73133552.07</v>
      </c>
      <c r="H135" s="61">
        <f>0+H137+H138+H139+H140+H141+H142+H143+H146+H147+H148</f>
        <v>0</v>
      </c>
      <c r="I135" s="79" t="s">
        <v>15</v>
      </c>
      <c r="J135" s="61">
        <f>0+J136+J137+J138+J139+J140+J141+J142+J143+J144+J145+J146+J147+J148+J157</f>
        <v>152811345.85</v>
      </c>
      <c r="K135" s="61">
        <f>0+K136+K137+K138+K139+K140+K141+K146+K147+K148</f>
        <v>0</v>
      </c>
      <c r="L135" s="61">
        <f>0+L141</f>
        <v>0</v>
      </c>
      <c r="M135" s="61">
        <f>0+M136+M137+M139+M141+M142+M146+M148</f>
        <v>0</v>
      </c>
    </row>
    <row r="136" spans="1:13" ht="15">
      <c r="A136" s="51" t="s">
        <v>166</v>
      </c>
      <c r="B136" s="24">
        <v>26411</v>
      </c>
      <c r="C136" s="26">
        <v>244</v>
      </c>
      <c r="D136" s="26">
        <v>221</v>
      </c>
      <c r="E136" s="61">
        <f>0+F136</f>
        <v>1006500</v>
      </c>
      <c r="F136" s="61">
        <f>0+G136+J136</f>
        <v>1006500</v>
      </c>
      <c r="G136" s="58">
        <v>0</v>
      </c>
      <c r="H136" s="80" t="s">
        <v>15</v>
      </c>
      <c r="I136" s="80" t="s">
        <v>15</v>
      </c>
      <c r="J136" s="58">
        <v>1006500</v>
      </c>
      <c r="K136" s="58">
        <v>0</v>
      </c>
      <c r="L136" s="80" t="s">
        <v>15</v>
      </c>
      <c r="M136" s="80">
        <v>0</v>
      </c>
    </row>
    <row r="137" spans="1:13" ht="15">
      <c r="A137" s="51" t="s">
        <v>103</v>
      </c>
      <c r="B137" s="24">
        <v>26412</v>
      </c>
      <c r="C137" s="26">
        <v>244</v>
      </c>
      <c r="D137" s="26">
        <v>222</v>
      </c>
      <c r="E137" s="61">
        <f>0+F137</f>
        <v>280000</v>
      </c>
      <c r="F137" s="61">
        <f aca="true" t="shared" si="8" ref="F137:F143">0+G137+H137+J137</f>
        <v>280000</v>
      </c>
      <c r="G137" s="58">
        <v>0</v>
      </c>
      <c r="H137" s="58">
        <v>0</v>
      </c>
      <c r="I137" s="80" t="s">
        <v>15</v>
      </c>
      <c r="J137" s="58">
        <v>280000</v>
      </c>
      <c r="K137" s="58">
        <v>0</v>
      </c>
      <c r="L137" s="80" t="s">
        <v>15</v>
      </c>
      <c r="M137" s="80">
        <v>0</v>
      </c>
    </row>
    <row r="138" spans="1:13" ht="15">
      <c r="A138" s="51" t="s">
        <v>104</v>
      </c>
      <c r="B138" s="24">
        <v>26413</v>
      </c>
      <c r="C138" s="26">
        <v>244</v>
      </c>
      <c r="D138" s="26">
        <v>223</v>
      </c>
      <c r="E138" s="61">
        <f>0+F138</f>
        <v>1675481.16</v>
      </c>
      <c r="F138" s="61">
        <f t="shared" si="8"/>
        <v>1675481.16</v>
      </c>
      <c r="G138" s="58">
        <v>1623981.16</v>
      </c>
      <c r="H138" s="80">
        <v>0</v>
      </c>
      <c r="I138" s="80" t="s">
        <v>15</v>
      </c>
      <c r="J138" s="58">
        <v>51500</v>
      </c>
      <c r="K138" s="80">
        <v>0</v>
      </c>
      <c r="L138" s="80" t="s">
        <v>15</v>
      </c>
      <c r="M138" s="80" t="s">
        <v>15</v>
      </c>
    </row>
    <row r="139" spans="1:13" ht="30">
      <c r="A139" s="51" t="s">
        <v>105</v>
      </c>
      <c r="B139" s="24">
        <v>26414</v>
      </c>
      <c r="C139" s="26">
        <v>244</v>
      </c>
      <c r="D139" s="26">
        <v>224</v>
      </c>
      <c r="E139" s="61">
        <f>0+F139+M139</f>
        <v>300000</v>
      </c>
      <c r="F139" s="61">
        <f t="shared" si="8"/>
        <v>300000</v>
      </c>
      <c r="G139" s="58">
        <v>0</v>
      </c>
      <c r="H139" s="58">
        <v>0</v>
      </c>
      <c r="I139" s="80" t="s">
        <v>15</v>
      </c>
      <c r="J139" s="58">
        <v>300000</v>
      </c>
      <c r="K139" s="58">
        <v>0</v>
      </c>
      <c r="L139" s="80" t="s">
        <v>15</v>
      </c>
      <c r="M139" s="58">
        <v>0</v>
      </c>
    </row>
    <row r="140" spans="1:13" ht="15">
      <c r="A140" s="51" t="s">
        <v>106</v>
      </c>
      <c r="B140" s="24">
        <v>26415</v>
      </c>
      <c r="C140" s="26">
        <v>244</v>
      </c>
      <c r="D140" s="26">
        <v>225</v>
      </c>
      <c r="E140" s="61">
        <f>0+F140</f>
        <v>123970707.12</v>
      </c>
      <c r="F140" s="61">
        <f t="shared" si="8"/>
        <v>123970707.12</v>
      </c>
      <c r="G140" s="58">
        <v>37195597.34</v>
      </c>
      <c r="H140" s="58">
        <v>0</v>
      </c>
      <c r="I140" s="80" t="s">
        <v>15</v>
      </c>
      <c r="J140" s="58">
        <v>86775109.78</v>
      </c>
      <c r="K140" s="58">
        <v>0</v>
      </c>
      <c r="L140" s="80" t="s">
        <v>15</v>
      </c>
      <c r="M140" s="80" t="s">
        <v>15</v>
      </c>
    </row>
    <row r="141" spans="1:13" ht="15">
      <c r="A141" s="51" t="s">
        <v>100</v>
      </c>
      <c r="B141" s="24">
        <v>26416</v>
      </c>
      <c r="C141" s="26">
        <v>244</v>
      </c>
      <c r="D141" s="26">
        <v>226</v>
      </c>
      <c r="E141" s="61">
        <f>0+F141+L141+M141</f>
        <v>77398808.14</v>
      </c>
      <c r="F141" s="61">
        <f t="shared" si="8"/>
        <v>77398808.14</v>
      </c>
      <c r="G141" s="58">
        <v>30813973.57</v>
      </c>
      <c r="H141" s="58">
        <v>0</v>
      </c>
      <c r="I141" s="80" t="s">
        <v>15</v>
      </c>
      <c r="J141" s="58">
        <v>46584834.57</v>
      </c>
      <c r="K141" s="58">
        <v>0</v>
      </c>
      <c r="L141" s="58">
        <v>0</v>
      </c>
      <c r="M141" s="58">
        <v>0</v>
      </c>
    </row>
    <row r="142" spans="1:13" ht="15">
      <c r="A142" s="51" t="s">
        <v>148</v>
      </c>
      <c r="B142" s="24">
        <v>26417</v>
      </c>
      <c r="C142" s="26">
        <v>244</v>
      </c>
      <c r="D142" s="26">
        <v>227</v>
      </c>
      <c r="E142" s="61">
        <f>0+F142+M142</f>
        <v>204500</v>
      </c>
      <c r="F142" s="61">
        <f t="shared" si="8"/>
        <v>204500</v>
      </c>
      <c r="G142" s="58">
        <v>100000</v>
      </c>
      <c r="H142" s="58">
        <v>0</v>
      </c>
      <c r="I142" s="80" t="s">
        <v>15</v>
      </c>
      <c r="J142" s="58">
        <v>104500</v>
      </c>
      <c r="K142" s="80" t="s">
        <v>15</v>
      </c>
      <c r="L142" s="80" t="s">
        <v>15</v>
      </c>
      <c r="M142" s="58">
        <v>0</v>
      </c>
    </row>
    <row r="143" spans="1:13" ht="30">
      <c r="A143" s="51" t="s">
        <v>101</v>
      </c>
      <c r="B143" s="24">
        <v>26418</v>
      </c>
      <c r="C143" s="26">
        <v>244</v>
      </c>
      <c r="D143" s="26">
        <v>228</v>
      </c>
      <c r="E143" s="61">
        <f>0+F143</f>
        <v>6624000</v>
      </c>
      <c r="F143" s="61">
        <f t="shared" si="8"/>
        <v>6624000</v>
      </c>
      <c r="G143" s="58">
        <v>0</v>
      </c>
      <c r="H143" s="58">
        <v>0</v>
      </c>
      <c r="I143" s="80" t="s">
        <v>15</v>
      </c>
      <c r="J143" s="58">
        <v>6624000</v>
      </c>
      <c r="K143" s="80" t="s">
        <v>15</v>
      </c>
      <c r="L143" s="80" t="s">
        <v>15</v>
      </c>
      <c r="M143" s="80" t="s">
        <v>15</v>
      </c>
    </row>
    <row r="144" spans="1:13" ht="45">
      <c r="A144" s="51" t="s">
        <v>149</v>
      </c>
      <c r="B144" s="24">
        <v>26419</v>
      </c>
      <c r="C144" s="26">
        <v>244</v>
      </c>
      <c r="D144" s="26">
        <v>229</v>
      </c>
      <c r="E144" s="61">
        <f>0+F144</f>
        <v>1.5</v>
      </c>
      <c r="F144" s="61">
        <f>0+G144+J144</f>
        <v>1.5</v>
      </c>
      <c r="G144" s="58"/>
      <c r="H144" s="80" t="s">
        <v>15</v>
      </c>
      <c r="I144" s="80" t="s">
        <v>15</v>
      </c>
      <c r="J144" s="58">
        <v>1.5</v>
      </c>
      <c r="K144" s="80" t="s">
        <v>15</v>
      </c>
      <c r="L144" s="80" t="s">
        <v>15</v>
      </c>
      <c r="M144" s="80" t="s">
        <v>15</v>
      </c>
    </row>
    <row r="145" spans="1:13" ht="15" customHeight="1">
      <c r="A145" s="51" t="s">
        <v>174</v>
      </c>
      <c r="B145" s="24">
        <v>26420</v>
      </c>
      <c r="C145" s="26">
        <v>244</v>
      </c>
      <c r="D145" s="26">
        <v>267</v>
      </c>
      <c r="E145" s="61">
        <f>0+F145</f>
        <v>0</v>
      </c>
      <c r="F145" s="61">
        <f>0+G145+J145</f>
        <v>0</v>
      </c>
      <c r="G145" s="58">
        <v>0</v>
      </c>
      <c r="H145" s="80" t="s">
        <v>15</v>
      </c>
      <c r="I145" s="80" t="s">
        <v>15</v>
      </c>
      <c r="J145" s="58">
        <v>0</v>
      </c>
      <c r="K145" s="80" t="s">
        <v>15</v>
      </c>
      <c r="L145" s="80" t="s">
        <v>15</v>
      </c>
      <c r="M145" s="80" t="s">
        <v>15</v>
      </c>
    </row>
    <row r="146" spans="1:13" ht="15">
      <c r="A146" s="51" t="s">
        <v>102</v>
      </c>
      <c r="B146" s="24">
        <v>2642</v>
      </c>
      <c r="C146" s="26">
        <v>244</v>
      </c>
      <c r="D146" s="26">
        <v>310</v>
      </c>
      <c r="E146" s="61">
        <f>0+F146+M146</f>
        <v>4892500</v>
      </c>
      <c r="F146" s="61">
        <f>0+G146+H146+J146</f>
        <v>4892500</v>
      </c>
      <c r="G146" s="58">
        <v>0</v>
      </c>
      <c r="H146" s="58">
        <v>0</v>
      </c>
      <c r="I146" s="80" t="s">
        <v>15</v>
      </c>
      <c r="J146" s="58">
        <v>4892500</v>
      </c>
      <c r="K146" s="58">
        <v>0</v>
      </c>
      <c r="L146" s="80" t="s">
        <v>15</v>
      </c>
      <c r="M146" s="80">
        <v>0</v>
      </c>
    </row>
    <row r="147" spans="1:13" ht="30">
      <c r="A147" s="51" t="s">
        <v>145</v>
      </c>
      <c r="B147" s="24">
        <v>2643</v>
      </c>
      <c r="C147" s="26">
        <v>244</v>
      </c>
      <c r="D147" s="26">
        <v>320</v>
      </c>
      <c r="E147" s="61">
        <f>0+F147</f>
        <v>0</v>
      </c>
      <c r="F147" s="61">
        <f>0+G147+H147+J147</f>
        <v>0</v>
      </c>
      <c r="G147" s="58">
        <v>0</v>
      </c>
      <c r="H147" s="58">
        <v>0</v>
      </c>
      <c r="I147" s="80" t="s">
        <v>15</v>
      </c>
      <c r="J147" s="58">
        <v>0</v>
      </c>
      <c r="K147" s="58">
        <v>0</v>
      </c>
      <c r="L147" s="80" t="s">
        <v>15</v>
      </c>
      <c r="M147" s="80" t="s">
        <v>15</v>
      </c>
    </row>
    <row r="148" spans="1:13" ht="30">
      <c r="A148" s="51" t="s">
        <v>107</v>
      </c>
      <c r="B148" s="24">
        <v>2644</v>
      </c>
      <c r="C148" s="26">
        <v>244</v>
      </c>
      <c r="D148" s="26">
        <v>340</v>
      </c>
      <c r="E148" s="61">
        <f>0+F148+M148</f>
        <v>9592400</v>
      </c>
      <c r="F148" s="61">
        <f>0+G148+H148+J148</f>
        <v>9592400</v>
      </c>
      <c r="G148" s="61">
        <f>0+G149+G150+G151+G152+G153+G154+G155+G156</f>
        <v>3400000</v>
      </c>
      <c r="H148" s="61">
        <f>0+H150+H151+H152+H153+H154+H155+H156</f>
        <v>0</v>
      </c>
      <c r="I148" s="79" t="s">
        <v>15</v>
      </c>
      <c r="J148" s="61">
        <f>0+J149+J150+J151+J152+J153+J154+J155+J156</f>
        <v>6192400</v>
      </c>
      <c r="K148" s="61">
        <f>0+K149+K152+K153+K154+K155+K156</f>
        <v>0</v>
      </c>
      <c r="L148" s="79" t="s">
        <v>15</v>
      </c>
      <c r="M148" s="61">
        <f>0+M156</f>
        <v>0</v>
      </c>
    </row>
    <row r="149" spans="1:13" ht="14.25" customHeight="1">
      <c r="A149" s="71" t="s">
        <v>130</v>
      </c>
      <c r="B149" s="24">
        <v>26441</v>
      </c>
      <c r="C149" s="26">
        <v>244</v>
      </c>
      <c r="D149" s="26">
        <v>341</v>
      </c>
      <c r="E149" s="61">
        <f aca="true" t="shared" si="9" ref="E149:E155">0+F149</f>
        <v>0</v>
      </c>
      <c r="F149" s="61">
        <f>0+G149+J149</f>
        <v>0</v>
      </c>
      <c r="G149" s="58">
        <v>0</v>
      </c>
      <c r="H149" s="80" t="s">
        <v>15</v>
      </c>
      <c r="I149" s="80" t="s">
        <v>15</v>
      </c>
      <c r="J149" s="58">
        <v>0</v>
      </c>
      <c r="K149" s="58">
        <v>0</v>
      </c>
      <c r="L149" s="80" t="s">
        <v>15</v>
      </c>
      <c r="M149" s="80" t="s">
        <v>15</v>
      </c>
    </row>
    <row r="150" spans="1:13" ht="14.25" customHeight="1">
      <c r="A150" s="71" t="s">
        <v>151</v>
      </c>
      <c r="B150" s="24">
        <v>26442</v>
      </c>
      <c r="C150" s="26">
        <v>244</v>
      </c>
      <c r="D150" s="26">
        <v>342</v>
      </c>
      <c r="E150" s="61">
        <f t="shared" si="9"/>
        <v>0</v>
      </c>
      <c r="F150" s="61">
        <f aca="true" t="shared" si="10" ref="F150:F156">0+G150+H150+J150</f>
        <v>0</v>
      </c>
      <c r="G150" s="58">
        <v>0</v>
      </c>
      <c r="H150" s="58">
        <v>0</v>
      </c>
      <c r="I150" s="80" t="s">
        <v>15</v>
      </c>
      <c r="J150" s="58">
        <v>0</v>
      </c>
      <c r="K150" s="80" t="s">
        <v>15</v>
      </c>
      <c r="L150" s="80" t="s">
        <v>15</v>
      </c>
      <c r="M150" s="80" t="s">
        <v>15</v>
      </c>
    </row>
    <row r="151" spans="1:13" ht="14.25" customHeight="1">
      <c r="A151" s="71" t="s">
        <v>152</v>
      </c>
      <c r="B151" s="24">
        <v>26443</v>
      </c>
      <c r="C151" s="26">
        <v>244</v>
      </c>
      <c r="D151" s="26">
        <v>343</v>
      </c>
      <c r="E151" s="61">
        <f t="shared" si="9"/>
        <v>0</v>
      </c>
      <c r="F151" s="61">
        <f t="shared" si="10"/>
        <v>0</v>
      </c>
      <c r="G151" s="58">
        <v>0</v>
      </c>
      <c r="H151" s="58">
        <v>0</v>
      </c>
      <c r="I151" s="80" t="s">
        <v>15</v>
      </c>
      <c r="J151" s="58">
        <v>0</v>
      </c>
      <c r="K151" s="80" t="s">
        <v>15</v>
      </c>
      <c r="L151" s="80" t="s">
        <v>15</v>
      </c>
      <c r="M151" s="80" t="s">
        <v>15</v>
      </c>
    </row>
    <row r="152" spans="1:13" ht="14.25" customHeight="1">
      <c r="A152" s="71" t="s">
        <v>153</v>
      </c>
      <c r="B152" s="24">
        <v>26444</v>
      </c>
      <c r="C152" s="26">
        <v>244</v>
      </c>
      <c r="D152" s="26">
        <v>344</v>
      </c>
      <c r="E152" s="61">
        <f t="shared" si="9"/>
        <v>1050000</v>
      </c>
      <c r="F152" s="61">
        <f t="shared" si="10"/>
        <v>1050000</v>
      </c>
      <c r="G152" s="58">
        <v>0</v>
      </c>
      <c r="H152" s="58">
        <v>0</v>
      </c>
      <c r="I152" s="80" t="s">
        <v>15</v>
      </c>
      <c r="J152" s="58">
        <v>1050000</v>
      </c>
      <c r="K152" s="58">
        <v>0</v>
      </c>
      <c r="L152" s="80" t="s">
        <v>15</v>
      </c>
      <c r="M152" s="80" t="s">
        <v>15</v>
      </c>
    </row>
    <row r="153" spans="1:13" ht="14.25" customHeight="1">
      <c r="A153" s="71" t="s">
        <v>131</v>
      </c>
      <c r="B153" s="24">
        <v>26445</v>
      </c>
      <c r="C153" s="26">
        <v>244</v>
      </c>
      <c r="D153" s="26">
        <v>345</v>
      </c>
      <c r="E153" s="61">
        <f t="shared" si="9"/>
        <v>300000</v>
      </c>
      <c r="F153" s="61">
        <f t="shared" si="10"/>
        <v>300000</v>
      </c>
      <c r="G153" s="58">
        <v>150000</v>
      </c>
      <c r="H153" s="58">
        <v>0</v>
      </c>
      <c r="I153" s="80" t="s">
        <v>15</v>
      </c>
      <c r="J153" s="58">
        <v>150000</v>
      </c>
      <c r="K153" s="58">
        <v>0</v>
      </c>
      <c r="L153" s="80" t="s">
        <v>15</v>
      </c>
      <c r="M153" s="80" t="s">
        <v>15</v>
      </c>
    </row>
    <row r="154" spans="1:13" ht="14.25" customHeight="1">
      <c r="A154" s="71" t="s">
        <v>154</v>
      </c>
      <c r="B154" s="24">
        <v>26446</v>
      </c>
      <c r="C154" s="26">
        <v>244</v>
      </c>
      <c r="D154" s="26">
        <v>346</v>
      </c>
      <c r="E154" s="61">
        <f t="shared" si="9"/>
        <v>7642400</v>
      </c>
      <c r="F154" s="61">
        <f t="shared" si="10"/>
        <v>7642400</v>
      </c>
      <c r="G154" s="58">
        <v>3250000</v>
      </c>
      <c r="H154" s="58">
        <v>0</v>
      </c>
      <c r="I154" s="80" t="s">
        <v>15</v>
      </c>
      <c r="J154" s="58">
        <v>4392400</v>
      </c>
      <c r="K154" s="58">
        <v>0</v>
      </c>
      <c r="L154" s="80" t="s">
        <v>15</v>
      </c>
      <c r="M154" s="80" t="s">
        <v>15</v>
      </c>
    </row>
    <row r="155" spans="1:13" ht="30">
      <c r="A155" s="71" t="s">
        <v>157</v>
      </c>
      <c r="B155" s="24">
        <v>26447</v>
      </c>
      <c r="C155" s="26">
        <v>244</v>
      </c>
      <c r="D155" s="26">
        <v>347</v>
      </c>
      <c r="E155" s="61">
        <f t="shared" si="9"/>
        <v>0</v>
      </c>
      <c r="F155" s="61">
        <f t="shared" si="10"/>
        <v>0</v>
      </c>
      <c r="G155" s="58">
        <v>0</v>
      </c>
      <c r="H155" s="58">
        <v>0</v>
      </c>
      <c r="I155" s="80" t="s">
        <v>15</v>
      </c>
      <c r="J155" s="58">
        <v>0</v>
      </c>
      <c r="K155" s="58">
        <v>0</v>
      </c>
      <c r="L155" s="80" t="s">
        <v>15</v>
      </c>
      <c r="M155" s="80" t="s">
        <v>15</v>
      </c>
    </row>
    <row r="156" spans="1:13" ht="30">
      <c r="A156" s="71" t="s">
        <v>150</v>
      </c>
      <c r="B156" s="24">
        <v>26448</v>
      </c>
      <c r="C156" s="26">
        <v>244</v>
      </c>
      <c r="D156" s="26">
        <v>349</v>
      </c>
      <c r="E156" s="61">
        <f>0+F156+M156</f>
        <v>600000</v>
      </c>
      <c r="F156" s="61">
        <f t="shared" si="10"/>
        <v>600000</v>
      </c>
      <c r="G156" s="58">
        <v>0</v>
      </c>
      <c r="H156" s="58">
        <v>0</v>
      </c>
      <c r="I156" s="80" t="s">
        <v>15</v>
      </c>
      <c r="J156" s="58">
        <v>600000</v>
      </c>
      <c r="K156" s="58">
        <v>0</v>
      </c>
      <c r="L156" s="80" t="s">
        <v>15</v>
      </c>
      <c r="M156" s="58">
        <v>0</v>
      </c>
    </row>
    <row r="157" spans="1:13" ht="15">
      <c r="A157" s="51" t="s">
        <v>168</v>
      </c>
      <c r="B157" s="24">
        <v>2645</v>
      </c>
      <c r="C157" s="26">
        <v>244</v>
      </c>
      <c r="D157" s="54">
        <v>350</v>
      </c>
      <c r="E157" s="61">
        <f aca="true" t="shared" si="11" ref="E157:E165">0+F157</f>
        <v>0</v>
      </c>
      <c r="F157" s="61">
        <f>0+J157</f>
        <v>0</v>
      </c>
      <c r="G157" s="79" t="s">
        <v>15</v>
      </c>
      <c r="H157" s="79" t="s">
        <v>15</v>
      </c>
      <c r="I157" s="79" t="s">
        <v>15</v>
      </c>
      <c r="J157" s="61">
        <f>0+J158+J159</f>
        <v>0</v>
      </c>
      <c r="K157" s="79" t="s">
        <v>15</v>
      </c>
      <c r="L157" s="79" t="s">
        <v>15</v>
      </c>
      <c r="M157" s="79" t="s">
        <v>15</v>
      </c>
    </row>
    <row r="158" spans="1:13" ht="60">
      <c r="A158" s="71" t="s">
        <v>155</v>
      </c>
      <c r="B158" s="24">
        <v>26451</v>
      </c>
      <c r="C158" s="26">
        <v>244</v>
      </c>
      <c r="D158" s="26">
        <v>352</v>
      </c>
      <c r="E158" s="61">
        <f t="shared" si="11"/>
        <v>0</v>
      </c>
      <c r="F158" s="61">
        <f>0+J158</f>
        <v>0</v>
      </c>
      <c r="G158" s="80" t="s">
        <v>15</v>
      </c>
      <c r="H158" s="80" t="s">
        <v>15</v>
      </c>
      <c r="I158" s="80" t="s">
        <v>15</v>
      </c>
      <c r="J158" s="58"/>
      <c r="K158" s="80" t="s">
        <v>15</v>
      </c>
      <c r="L158" s="80" t="s">
        <v>15</v>
      </c>
      <c r="M158" s="80" t="s">
        <v>15</v>
      </c>
    </row>
    <row r="159" spans="1:13" ht="60">
      <c r="A159" s="71" t="s">
        <v>156</v>
      </c>
      <c r="B159" s="24">
        <v>26452</v>
      </c>
      <c r="C159" s="26">
        <v>244</v>
      </c>
      <c r="D159" s="26">
        <v>353</v>
      </c>
      <c r="E159" s="61">
        <f t="shared" si="11"/>
        <v>0</v>
      </c>
      <c r="F159" s="61">
        <f>0+J159</f>
        <v>0</v>
      </c>
      <c r="G159" s="80" t="s">
        <v>15</v>
      </c>
      <c r="H159" s="80" t="s">
        <v>15</v>
      </c>
      <c r="I159" s="80" t="s">
        <v>15</v>
      </c>
      <c r="J159" s="58"/>
      <c r="K159" s="80" t="s">
        <v>15</v>
      </c>
      <c r="L159" s="80" t="s">
        <v>15</v>
      </c>
      <c r="M159" s="80" t="s">
        <v>15</v>
      </c>
    </row>
    <row r="160" spans="1:13" ht="15">
      <c r="A160" s="44" t="s">
        <v>171</v>
      </c>
      <c r="B160" s="24">
        <v>2660</v>
      </c>
      <c r="C160" s="26">
        <v>247</v>
      </c>
      <c r="D160" s="26" t="s">
        <v>15</v>
      </c>
      <c r="E160" s="61">
        <f t="shared" si="11"/>
        <v>36412495.72</v>
      </c>
      <c r="F160" s="61">
        <f>0+G160+H160+J160</f>
        <v>36412495.72</v>
      </c>
      <c r="G160" s="79">
        <f>0+G161</f>
        <v>35662495.72</v>
      </c>
      <c r="H160" s="79">
        <f>0+H161</f>
        <v>0</v>
      </c>
      <c r="I160" s="79" t="s">
        <v>15</v>
      </c>
      <c r="J160" s="61">
        <f>0+J161</f>
        <v>750000</v>
      </c>
      <c r="K160" s="79">
        <f>0+K161</f>
        <v>0</v>
      </c>
      <c r="L160" s="79" t="s">
        <v>15</v>
      </c>
      <c r="M160" s="79" t="s">
        <v>15</v>
      </c>
    </row>
    <row r="161" spans="1:13" ht="15">
      <c r="A161" s="51" t="s">
        <v>104</v>
      </c>
      <c r="B161" s="24">
        <v>26601</v>
      </c>
      <c r="C161" s="26">
        <v>247</v>
      </c>
      <c r="D161" s="26">
        <v>223</v>
      </c>
      <c r="E161" s="61">
        <f t="shared" si="11"/>
        <v>36412495.72</v>
      </c>
      <c r="F161" s="61">
        <f>0+G161+H161+J161</f>
        <v>36412495.72</v>
      </c>
      <c r="G161" s="80">
        <v>35662495.72</v>
      </c>
      <c r="H161" s="80">
        <v>0</v>
      </c>
      <c r="I161" s="80" t="s">
        <v>15</v>
      </c>
      <c r="J161" s="58">
        <v>750000</v>
      </c>
      <c r="K161" s="80">
        <v>0</v>
      </c>
      <c r="L161" s="80" t="s">
        <v>15</v>
      </c>
      <c r="M161" s="80" t="s">
        <v>15</v>
      </c>
    </row>
    <row r="162" spans="1:13" ht="30">
      <c r="A162" s="45" t="s">
        <v>108</v>
      </c>
      <c r="B162" s="24">
        <v>2700</v>
      </c>
      <c r="C162" s="26">
        <v>400</v>
      </c>
      <c r="D162" s="26" t="s">
        <v>15</v>
      </c>
      <c r="E162" s="61">
        <f t="shared" si="11"/>
        <v>0</v>
      </c>
      <c r="F162" s="61">
        <f>0+I162</f>
        <v>0</v>
      </c>
      <c r="G162" s="79" t="s">
        <v>15</v>
      </c>
      <c r="H162" s="79" t="s">
        <v>15</v>
      </c>
      <c r="I162" s="61">
        <f>0+I163</f>
        <v>0</v>
      </c>
      <c r="J162" s="79" t="s">
        <v>15</v>
      </c>
      <c r="K162" s="79" t="s">
        <v>15</v>
      </c>
      <c r="L162" s="79" t="s">
        <v>15</v>
      </c>
      <c r="M162" s="79" t="s">
        <v>15</v>
      </c>
    </row>
    <row r="163" spans="1:13" ht="45">
      <c r="A163" s="44" t="s">
        <v>109</v>
      </c>
      <c r="B163" s="24">
        <v>2720</v>
      </c>
      <c r="C163" s="26">
        <v>407</v>
      </c>
      <c r="D163" s="26" t="s">
        <v>15</v>
      </c>
      <c r="E163" s="61">
        <f t="shared" si="11"/>
        <v>0</v>
      </c>
      <c r="F163" s="61">
        <f>0+I163</f>
        <v>0</v>
      </c>
      <c r="G163" s="79" t="s">
        <v>15</v>
      </c>
      <c r="H163" s="79" t="s">
        <v>15</v>
      </c>
      <c r="I163" s="61">
        <f>0+I164+I165</f>
        <v>0</v>
      </c>
      <c r="J163" s="79" t="s">
        <v>15</v>
      </c>
      <c r="K163" s="79" t="s">
        <v>15</v>
      </c>
      <c r="L163" s="79" t="s">
        <v>15</v>
      </c>
      <c r="M163" s="79" t="s">
        <v>15</v>
      </c>
    </row>
    <row r="164" spans="1:13" ht="30">
      <c r="A164" s="70" t="s">
        <v>101</v>
      </c>
      <c r="B164" s="24">
        <v>27201</v>
      </c>
      <c r="C164" s="26">
        <v>407</v>
      </c>
      <c r="D164" s="52">
        <v>228</v>
      </c>
      <c r="E164" s="61">
        <f t="shared" si="11"/>
        <v>0</v>
      </c>
      <c r="F164" s="61">
        <f>0+I164</f>
        <v>0</v>
      </c>
      <c r="G164" s="80" t="s">
        <v>15</v>
      </c>
      <c r="H164" s="80" t="s">
        <v>15</v>
      </c>
      <c r="I164" s="58">
        <v>0</v>
      </c>
      <c r="J164" s="80" t="s">
        <v>15</v>
      </c>
      <c r="K164" s="80" t="s">
        <v>15</v>
      </c>
      <c r="L164" s="80" t="s">
        <v>15</v>
      </c>
      <c r="M164" s="80" t="s">
        <v>15</v>
      </c>
    </row>
    <row r="165" spans="1:13" ht="15">
      <c r="A165" s="70" t="s">
        <v>102</v>
      </c>
      <c r="B165" s="24">
        <v>27202</v>
      </c>
      <c r="C165" s="26">
        <v>407</v>
      </c>
      <c r="D165" s="52">
        <v>310</v>
      </c>
      <c r="E165" s="61">
        <f t="shared" si="11"/>
        <v>0</v>
      </c>
      <c r="F165" s="61">
        <f>0+I165</f>
        <v>0</v>
      </c>
      <c r="G165" s="80" t="s">
        <v>15</v>
      </c>
      <c r="H165" s="80" t="s">
        <v>15</v>
      </c>
      <c r="I165" s="58">
        <v>0</v>
      </c>
      <c r="J165" s="80" t="s">
        <v>15</v>
      </c>
      <c r="K165" s="80" t="s">
        <v>15</v>
      </c>
      <c r="L165" s="80" t="s">
        <v>15</v>
      </c>
      <c r="M165" s="80" t="s">
        <v>15</v>
      </c>
    </row>
    <row r="166" spans="1:13" ht="15">
      <c r="A166" s="22" t="s">
        <v>140</v>
      </c>
      <c r="B166" s="21">
        <v>3000</v>
      </c>
      <c r="C166" s="47">
        <v>100</v>
      </c>
      <c r="D166" s="26" t="s">
        <v>15</v>
      </c>
      <c r="E166" s="59">
        <f>0+F166+M166</f>
        <v>-26000000</v>
      </c>
      <c r="F166" s="59">
        <f>0+J166</f>
        <v>-26000000</v>
      </c>
      <c r="G166" s="59" t="s">
        <v>15</v>
      </c>
      <c r="H166" s="59" t="s">
        <v>15</v>
      </c>
      <c r="I166" s="59" t="s">
        <v>15</v>
      </c>
      <c r="J166" s="59">
        <f>0+J167+J168+J169+J170</f>
        <v>-26000000</v>
      </c>
      <c r="K166" s="59">
        <f>0+K167+K168+K169+K170</f>
        <v>0</v>
      </c>
      <c r="L166" s="59" t="s">
        <v>15</v>
      </c>
      <c r="M166" s="59">
        <f>0+M167+M168+M169+M170</f>
        <v>0</v>
      </c>
    </row>
    <row r="167" spans="1:13" ht="30">
      <c r="A167" s="48" t="s">
        <v>141</v>
      </c>
      <c r="B167" s="27">
        <v>3010</v>
      </c>
      <c r="C167" s="26">
        <v>180</v>
      </c>
      <c r="D167" s="26">
        <v>189</v>
      </c>
      <c r="E167" s="61">
        <f>0+F167+M167</f>
        <v>-16000000</v>
      </c>
      <c r="F167" s="61">
        <f>0+J167</f>
        <v>-16000000</v>
      </c>
      <c r="G167" s="80" t="s">
        <v>15</v>
      </c>
      <c r="H167" s="80" t="s">
        <v>15</v>
      </c>
      <c r="I167" s="80" t="s">
        <v>15</v>
      </c>
      <c r="J167" s="58">
        <v>-16000000</v>
      </c>
      <c r="K167" s="58"/>
      <c r="L167" s="80" t="s">
        <v>15</v>
      </c>
      <c r="M167" s="58"/>
    </row>
    <row r="168" spans="1:13" ht="15">
      <c r="A168" s="43" t="s">
        <v>142</v>
      </c>
      <c r="B168" s="27">
        <v>3020</v>
      </c>
      <c r="C168" s="26">
        <v>180</v>
      </c>
      <c r="D168" s="26">
        <v>189</v>
      </c>
      <c r="E168" s="61">
        <f>0+F168+M168</f>
        <v>-10000000</v>
      </c>
      <c r="F168" s="61">
        <f>0+J168</f>
        <v>-10000000</v>
      </c>
      <c r="G168" s="80" t="s">
        <v>15</v>
      </c>
      <c r="H168" s="80" t="s">
        <v>15</v>
      </c>
      <c r="I168" s="80" t="s">
        <v>15</v>
      </c>
      <c r="J168" s="58">
        <v>-10000000</v>
      </c>
      <c r="K168" s="58"/>
      <c r="L168" s="80" t="s">
        <v>15</v>
      </c>
      <c r="M168" s="58"/>
    </row>
    <row r="169" spans="1:13" ht="15">
      <c r="A169" s="43" t="s">
        <v>143</v>
      </c>
      <c r="B169" s="27">
        <v>3030</v>
      </c>
      <c r="C169" s="52">
        <v>180</v>
      </c>
      <c r="D169" s="26">
        <v>189</v>
      </c>
      <c r="E169" s="61">
        <f>0+F169+M169</f>
        <v>0</v>
      </c>
      <c r="F169" s="61">
        <f>0+J169</f>
        <v>0</v>
      </c>
      <c r="G169" s="80" t="s">
        <v>15</v>
      </c>
      <c r="H169" s="80" t="s">
        <v>15</v>
      </c>
      <c r="I169" s="80" t="s">
        <v>15</v>
      </c>
      <c r="J169" s="58">
        <v>0</v>
      </c>
      <c r="K169" s="58">
        <v>0</v>
      </c>
      <c r="L169" s="80" t="s">
        <v>15</v>
      </c>
      <c r="M169" s="58">
        <v>0</v>
      </c>
    </row>
    <row r="170" spans="1:13" ht="15">
      <c r="A170" s="43" t="s">
        <v>164</v>
      </c>
      <c r="B170" s="27">
        <v>3040</v>
      </c>
      <c r="C170" s="52">
        <v>130</v>
      </c>
      <c r="D170" s="26">
        <v>131</v>
      </c>
      <c r="E170" s="61">
        <f>0+F170+M170</f>
        <v>0</v>
      </c>
      <c r="F170" s="61">
        <f>0+J170</f>
        <v>0</v>
      </c>
      <c r="G170" s="80" t="s">
        <v>15</v>
      </c>
      <c r="H170" s="80" t="s">
        <v>15</v>
      </c>
      <c r="I170" s="80" t="s">
        <v>15</v>
      </c>
      <c r="J170" s="58">
        <v>0</v>
      </c>
      <c r="K170" s="58">
        <v>0</v>
      </c>
      <c r="L170" s="80" t="s">
        <v>15</v>
      </c>
      <c r="M170" s="58">
        <v>0</v>
      </c>
    </row>
    <row r="171" spans="1:13" ht="15">
      <c r="A171" s="23" t="s">
        <v>144</v>
      </c>
      <c r="B171" s="21">
        <v>4000</v>
      </c>
      <c r="C171" s="52" t="s">
        <v>15</v>
      </c>
      <c r="D171" s="26" t="s">
        <v>15</v>
      </c>
      <c r="E171" s="59">
        <f>0+F171+L171+M171</f>
        <v>0</v>
      </c>
      <c r="F171" s="59">
        <f>0+H171+I171+J171</f>
        <v>0</v>
      </c>
      <c r="G171" s="62" t="s">
        <v>15</v>
      </c>
      <c r="H171" s="59">
        <f aca="true" t="shared" si="12" ref="H171:M171">0+H172</f>
        <v>0</v>
      </c>
      <c r="I171" s="59">
        <f t="shared" si="12"/>
        <v>0</v>
      </c>
      <c r="J171" s="59">
        <f t="shared" si="12"/>
        <v>0</v>
      </c>
      <c r="K171" s="59">
        <f t="shared" si="12"/>
        <v>0</v>
      </c>
      <c r="L171" s="62">
        <f t="shared" si="12"/>
        <v>0</v>
      </c>
      <c r="M171" s="62">
        <f t="shared" si="12"/>
        <v>0</v>
      </c>
    </row>
    <row r="172" spans="1:13" ht="30">
      <c r="A172" s="25" t="s">
        <v>110</v>
      </c>
      <c r="B172" s="24">
        <v>4010</v>
      </c>
      <c r="C172" s="52">
        <v>610</v>
      </c>
      <c r="D172" s="26" t="s">
        <v>15</v>
      </c>
      <c r="E172" s="61">
        <f>0+F172+L172+M172</f>
        <v>0</v>
      </c>
      <c r="F172" s="61">
        <f>0+H172+I172+J172</f>
        <v>0</v>
      </c>
      <c r="G172" s="80" t="s">
        <v>15</v>
      </c>
      <c r="H172" s="58"/>
      <c r="I172" s="58"/>
      <c r="J172" s="58"/>
      <c r="K172" s="58"/>
      <c r="L172" s="80"/>
      <c r="M172" s="80"/>
    </row>
    <row r="173" spans="1:13" ht="30">
      <c r="A173" s="25" t="s">
        <v>133</v>
      </c>
      <c r="B173" s="24">
        <v>7000</v>
      </c>
      <c r="C173" s="52" t="s">
        <v>15</v>
      </c>
      <c r="D173" s="26" t="s">
        <v>15</v>
      </c>
      <c r="E173" s="61">
        <f>0+F173</f>
        <v>0</v>
      </c>
      <c r="F173" s="58"/>
      <c r="G173" s="80" t="s">
        <v>15</v>
      </c>
      <c r="H173" s="80" t="s">
        <v>15</v>
      </c>
      <c r="I173" s="80" t="s">
        <v>15</v>
      </c>
      <c r="J173" s="80" t="s">
        <v>15</v>
      </c>
      <c r="K173" s="80" t="s">
        <v>15</v>
      </c>
      <c r="L173" s="80" t="s">
        <v>15</v>
      </c>
      <c r="M173" s="80" t="s">
        <v>15</v>
      </c>
    </row>
    <row r="174" spans="1:13" s="5" customFormat="1" ht="15">
      <c r="A174" s="12"/>
      <c r="B174" s="32"/>
      <c r="C174" s="13"/>
      <c r="D174" s="13"/>
      <c r="E174" s="38"/>
      <c r="F174" s="38"/>
      <c r="G174" s="14"/>
      <c r="H174" s="14"/>
      <c r="I174" s="14"/>
      <c r="J174" s="14"/>
      <c r="K174" s="15"/>
      <c r="L174" s="14"/>
      <c r="M174" s="14"/>
    </row>
    <row r="175" ht="15"/>
    <row r="176" spans="1:13" ht="27" customHeight="1">
      <c r="A176" s="93" t="s">
        <v>134</v>
      </c>
      <c r="B176" s="93"/>
      <c r="C176" s="93"/>
      <c r="D176" s="93"/>
      <c r="E176" s="93"/>
      <c r="F176" s="93"/>
      <c r="G176" s="93"/>
      <c r="I176" s="3" t="s">
        <v>2</v>
      </c>
      <c r="L176" s="90" t="s">
        <v>178</v>
      </c>
      <c r="M176" s="90"/>
    </row>
    <row r="177" spans="4:13" ht="15">
      <c r="D177" s="3"/>
      <c r="E177" s="41"/>
      <c r="F177" s="41"/>
      <c r="I177" s="10" t="s">
        <v>1</v>
      </c>
      <c r="L177" s="92" t="s">
        <v>3</v>
      </c>
      <c r="M177" s="92"/>
    </row>
    <row r="178" spans="1:13" ht="28.5" customHeight="1">
      <c r="A178" s="93"/>
      <c r="B178" s="93"/>
      <c r="C178" s="93"/>
      <c r="D178" s="93"/>
      <c r="E178" s="93"/>
      <c r="F178" s="93"/>
      <c r="G178" s="93"/>
      <c r="H178" s="93"/>
      <c r="I178" s="11" t="s">
        <v>2</v>
      </c>
      <c r="L178" s="90" t="s">
        <v>179</v>
      </c>
      <c r="M178" s="90"/>
    </row>
    <row r="179" spans="4:13" ht="15">
      <c r="D179" s="3"/>
      <c r="E179" s="41"/>
      <c r="F179" s="41"/>
      <c r="I179" s="11" t="s">
        <v>1</v>
      </c>
      <c r="L179" s="91" t="s">
        <v>3</v>
      </c>
      <c r="M179" s="91"/>
    </row>
    <row r="180" spans="1:13" ht="28.5" customHeight="1">
      <c r="A180" s="93"/>
      <c r="B180" s="93"/>
      <c r="C180" s="93"/>
      <c r="D180" s="93"/>
      <c r="E180" s="93"/>
      <c r="F180" s="93"/>
      <c r="G180" s="93"/>
      <c r="H180" s="93"/>
      <c r="I180" s="11" t="s">
        <v>2</v>
      </c>
      <c r="L180" s="90" t="s">
        <v>176</v>
      </c>
      <c r="M180" s="90"/>
    </row>
    <row r="181" spans="4:13" ht="15">
      <c r="D181" s="3"/>
      <c r="E181" s="41"/>
      <c r="F181" s="41"/>
      <c r="I181" s="11" t="s">
        <v>1</v>
      </c>
      <c r="L181" s="91" t="s">
        <v>3</v>
      </c>
      <c r="M181" s="91"/>
    </row>
    <row r="182" spans="1:13" ht="33" customHeight="1">
      <c r="A182" s="9" t="s">
        <v>135</v>
      </c>
      <c r="D182" s="3"/>
      <c r="E182" s="41"/>
      <c r="F182" s="41"/>
      <c r="I182" s="11" t="s">
        <v>2</v>
      </c>
      <c r="L182" s="90" t="s">
        <v>177</v>
      </c>
      <c r="M182" s="90"/>
    </row>
    <row r="183" spans="1:13" ht="15">
      <c r="A183" s="28"/>
      <c r="B183" s="69"/>
      <c r="D183" s="3"/>
      <c r="E183" s="41"/>
      <c r="F183" s="41"/>
      <c r="I183" s="11" t="s">
        <v>1</v>
      </c>
      <c r="L183" s="91" t="s">
        <v>3</v>
      </c>
      <c r="M183" s="91"/>
    </row>
    <row r="184" spans="1:2" ht="15">
      <c r="A184" s="29"/>
      <c r="B184" s="36"/>
    </row>
    <row r="358" ht="15"/>
    <row r="359" ht="15"/>
    <row r="360" ht="15"/>
    <row r="361" ht="15"/>
    <row r="362" ht="15"/>
    <row r="363" ht="15"/>
  </sheetData>
  <mergeCells count="27">
    <mergeCell ref="A2:M2"/>
    <mergeCell ref="A4:A7"/>
    <mergeCell ref="G6:G7"/>
    <mergeCell ref="C4:C7"/>
    <mergeCell ref="A178:H178"/>
    <mergeCell ref="A176:G176"/>
    <mergeCell ref="J3:K3"/>
    <mergeCell ref="H6:H7"/>
    <mergeCell ref="I6:I7"/>
    <mergeCell ref="D4:D7"/>
    <mergeCell ref="M5:M7"/>
    <mergeCell ref="L5:L7"/>
    <mergeCell ref="F5:F7"/>
    <mergeCell ref="J6:K6"/>
    <mergeCell ref="E4:E7"/>
    <mergeCell ref="G5:K5"/>
    <mergeCell ref="G4:K4"/>
    <mergeCell ref="B4:B7"/>
    <mergeCell ref="L182:M182"/>
    <mergeCell ref="L183:M183"/>
    <mergeCell ref="L176:M176"/>
    <mergeCell ref="L177:M177"/>
    <mergeCell ref="L178:M178"/>
    <mergeCell ref="L179:M179"/>
    <mergeCell ref="L180:M180"/>
    <mergeCell ref="L181:M181"/>
    <mergeCell ref="A180:H180"/>
  </mergeCells>
  <printOptions/>
  <pageMargins left="0" right="0" top="0" bottom="0" header="0.31496062992125984" footer="0.31496062992125984"/>
  <pageSetup fitToHeight="5" fitToWidth="1" horizontalDpi="600" verticalDpi="600" orientation="landscape" paperSize="9" scale="57" r:id="rId2"/>
  <ignoredErrors>
    <ignoredError sqref="B56:B61 C18:C23 B21:B23 B18 B45 B63 B31 B46:B50 C15:C16 C11:C13 B11:B14" numberStoredAsText="1"/>
    <ignoredError sqref="E1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МИК-информ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gavrilova</dc:creator>
  <cp:keywords/>
  <dc:description/>
  <cp:lastModifiedBy>User1</cp:lastModifiedBy>
  <cp:lastPrinted>2023-01-25T08:43:37Z</cp:lastPrinted>
  <dcterms:created xsi:type="dcterms:W3CDTF">2012-11-09T13:31:56Z</dcterms:created>
  <dcterms:modified xsi:type="dcterms:W3CDTF">2024-01-17T11:52:31Z</dcterms:modified>
  <cp:category/>
  <cp:version/>
  <cp:contentType/>
  <cp:contentStatus/>
</cp:coreProperties>
</file>