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445" windowWidth="15480" windowHeight="11565"/>
  </bookViews>
  <sheets>
    <sheet name="ТРАФАРЕТ" sheetId="1" r:id="rId1"/>
  </sheets>
  <definedNames>
    <definedName name="_xlnm.Print_Area" localSheetId="0">ТРАФАРЕТ!$A$1:$M$135</definedName>
  </definedNames>
  <calcPr calcId="144525"/>
</workbook>
</file>

<file path=xl/calcChain.xml><?xml version="1.0" encoding="utf-8"?>
<calcChain xmlns="http://schemas.openxmlformats.org/spreadsheetml/2006/main">
  <c r="F10" i="1" l="1"/>
  <c r="E10" i="1" s="1"/>
  <c r="F11" i="1"/>
  <c r="E11" i="1"/>
  <c r="F12" i="1"/>
  <c r="E12" i="1" s="1"/>
  <c r="J15" i="1"/>
  <c r="F15" i="1" s="1"/>
  <c r="E15" i="1" s="1"/>
  <c r="K15" i="1"/>
  <c r="K13" i="1" s="1"/>
  <c r="L15" i="1"/>
  <c r="M15" i="1"/>
  <c r="F17" i="1"/>
  <c r="E17" i="1" s="1"/>
  <c r="F18" i="1"/>
  <c r="E18" i="1"/>
  <c r="F19" i="1"/>
  <c r="E19" i="1" s="1"/>
  <c r="G20" i="1"/>
  <c r="K20" i="1"/>
  <c r="E22" i="1"/>
  <c r="F22" i="1"/>
  <c r="F23" i="1"/>
  <c r="E23" i="1" s="1"/>
  <c r="F24" i="1"/>
  <c r="J24" i="1"/>
  <c r="J20" i="1" s="1"/>
  <c r="K24" i="1"/>
  <c r="L24" i="1"/>
  <c r="E24" i="1" s="1"/>
  <c r="M24" i="1"/>
  <c r="M20" i="1"/>
  <c r="E26" i="1"/>
  <c r="F26" i="1"/>
  <c r="F27" i="1"/>
  <c r="E27" i="1" s="1"/>
  <c r="E28" i="1"/>
  <c r="F28" i="1"/>
  <c r="F29" i="1"/>
  <c r="E29" i="1" s="1"/>
  <c r="E30" i="1"/>
  <c r="F30" i="1"/>
  <c r="F32" i="1"/>
  <c r="E32" i="1" s="1"/>
  <c r="F33" i="1"/>
  <c r="E33" i="1" s="1"/>
  <c r="G34" i="1"/>
  <c r="G13" i="1" s="1"/>
  <c r="H34" i="1"/>
  <c r="J34" i="1"/>
  <c r="F34" i="1" s="1"/>
  <c r="E34" i="1" s="1"/>
  <c r="K34" i="1"/>
  <c r="L34" i="1"/>
  <c r="M34" i="1"/>
  <c r="F36" i="1"/>
  <c r="E36" i="1" s="1"/>
  <c r="E37" i="1"/>
  <c r="F37" i="1"/>
  <c r="F38" i="1"/>
  <c r="E38" i="1" s="1"/>
  <c r="G39" i="1"/>
  <c r="F39" i="1" s="1"/>
  <c r="E39" i="1" s="1"/>
  <c r="H39" i="1"/>
  <c r="H13" i="1" s="1"/>
  <c r="J39" i="1"/>
  <c r="K39" i="1"/>
  <c r="L39" i="1"/>
  <c r="M39" i="1"/>
  <c r="M13" i="1" s="1"/>
  <c r="E41" i="1"/>
  <c r="F41" i="1"/>
  <c r="F42" i="1"/>
  <c r="E42" i="1" s="1"/>
  <c r="E43" i="1"/>
  <c r="F43" i="1"/>
  <c r="F44" i="1"/>
  <c r="E44" i="1" s="1"/>
  <c r="E45" i="1"/>
  <c r="F45" i="1"/>
  <c r="F47" i="1"/>
  <c r="E47" i="1" s="1"/>
  <c r="F52" i="1"/>
  <c r="E52" i="1" s="1"/>
  <c r="G53" i="1"/>
  <c r="H53" i="1"/>
  <c r="J53" i="1"/>
  <c r="K53" i="1"/>
  <c r="K50" i="1" s="1"/>
  <c r="L53" i="1"/>
  <c r="L50" i="1" s="1"/>
  <c r="M53" i="1"/>
  <c r="M50" i="1"/>
  <c r="E55" i="1"/>
  <c r="F55" i="1"/>
  <c r="F56" i="1"/>
  <c r="E56" i="1"/>
  <c r="F57" i="1"/>
  <c r="E57" i="1" s="1"/>
  <c r="F58" i="1"/>
  <c r="E58" i="1"/>
  <c r="G59" i="1"/>
  <c r="F59" i="1" s="1"/>
  <c r="E59" i="1" s="1"/>
  <c r="H59" i="1"/>
  <c r="H50" i="1" s="1"/>
  <c r="J59" i="1"/>
  <c r="K59" i="1"/>
  <c r="L59" i="1"/>
  <c r="M59" i="1"/>
  <c r="F61" i="1"/>
  <c r="E61" i="1" s="1"/>
  <c r="F62" i="1"/>
  <c r="E62" i="1"/>
  <c r="G63" i="1"/>
  <c r="F63" i="1" s="1"/>
  <c r="E63" i="1" s="1"/>
  <c r="H63" i="1"/>
  <c r="I63" i="1"/>
  <c r="J63" i="1"/>
  <c r="K63" i="1"/>
  <c r="L63" i="1"/>
  <c r="M63" i="1"/>
  <c r="F65" i="1"/>
  <c r="E65" i="1" s="1"/>
  <c r="E66" i="1"/>
  <c r="F66" i="1"/>
  <c r="F67" i="1"/>
  <c r="E67" i="1" s="1"/>
  <c r="F70" i="1"/>
  <c r="E70" i="1" s="1"/>
  <c r="F71" i="1"/>
  <c r="E71" i="1" s="1"/>
  <c r="F72" i="1"/>
  <c r="E72" i="1" s="1"/>
  <c r="F73" i="1"/>
  <c r="E73" i="1" s="1"/>
  <c r="G74" i="1"/>
  <c r="H74" i="1"/>
  <c r="H68" i="1" s="1"/>
  <c r="I74" i="1"/>
  <c r="J74" i="1"/>
  <c r="K74" i="1"/>
  <c r="L74" i="1"/>
  <c r="L68" i="1" s="1"/>
  <c r="M74" i="1"/>
  <c r="F76" i="1"/>
  <c r="E76" i="1" s="1"/>
  <c r="F77" i="1"/>
  <c r="E77" i="1" s="1"/>
  <c r="F78" i="1"/>
  <c r="E78" i="1" s="1"/>
  <c r="F79" i="1"/>
  <c r="E79" i="1" s="1"/>
  <c r="F80" i="1"/>
  <c r="E80" i="1" s="1"/>
  <c r="F81" i="1"/>
  <c r="E81" i="1" s="1"/>
  <c r="G82" i="1"/>
  <c r="H82" i="1"/>
  <c r="I82" i="1"/>
  <c r="I68" i="1" s="1"/>
  <c r="I48" i="1" s="1"/>
  <c r="J82" i="1"/>
  <c r="K82" i="1"/>
  <c r="L82" i="1"/>
  <c r="M82" i="1"/>
  <c r="M68" i="1" s="1"/>
  <c r="F84" i="1"/>
  <c r="E84" i="1" s="1"/>
  <c r="F85" i="1"/>
  <c r="E85" i="1" s="1"/>
  <c r="F86" i="1"/>
  <c r="E86" i="1" s="1"/>
  <c r="E87" i="1"/>
  <c r="F87" i="1"/>
  <c r="F88" i="1"/>
  <c r="E88" i="1" s="1"/>
  <c r="F89" i="1"/>
  <c r="E89" i="1" s="1"/>
  <c r="G90" i="1"/>
  <c r="H90" i="1"/>
  <c r="I90" i="1"/>
  <c r="J90" i="1"/>
  <c r="F90" i="1" s="1"/>
  <c r="E90" i="1" s="1"/>
  <c r="K90" i="1"/>
  <c r="K68" i="1" s="1"/>
  <c r="L90" i="1"/>
  <c r="M90" i="1"/>
  <c r="F92" i="1"/>
  <c r="E92" i="1" s="1"/>
  <c r="F93" i="1"/>
  <c r="E93" i="1" s="1"/>
  <c r="F94" i="1"/>
  <c r="E94" i="1" s="1"/>
  <c r="F95" i="1"/>
  <c r="E95" i="1" s="1"/>
  <c r="F96" i="1"/>
  <c r="E96" i="1" s="1"/>
  <c r="F97" i="1"/>
  <c r="E97" i="1" s="1"/>
  <c r="G98" i="1"/>
  <c r="H98" i="1"/>
  <c r="F98" i="1" s="1"/>
  <c r="E98" i="1" s="1"/>
  <c r="I98" i="1"/>
  <c r="J98" i="1"/>
  <c r="K98" i="1"/>
  <c r="L98" i="1"/>
  <c r="M98" i="1"/>
  <c r="E100" i="1"/>
  <c r="F100" i="1"/>
  <c r="F101" i="1"/>
  <c r="E101" i="1"/>
  <c r="E102" i="1"/>
  <c r="F102" i="1"/>
  <c r="F103" i="1"/>
  <c r="E103" i="1"/>
  <c r="E104" i="1"/>
  <c r="F104" i="1"/>
  <c r="G105" i="1"/>
  <c r="H105" i="1"/>
  <c r="I105" i="1"/>
  <c r="J105" i="1"/>
  <c r="F105" i="1" s="1"/>
  <c r="E105" i="1" s="1"/>
  <c r="K105" i="1"/>
  <c r="L105" i="1"/>
  <c r="M105" i="1"/>
  <c r="F107" i="1"/>
  <c r="E107" i="1"/>
  <c r="F108" i="1"/>
  <c r="E108" i="1" s="1"/>
  <c r="F109" i="1"/>
  <c r="E109" i="1"/>
  <c r="F110" i="1"/>
  <c r="E110" i="1" s="1"/>
  <c r="F111" i="1"/>
  <c r="E111" i="1"/>
  <c r="F114" i="1"/>
  <c r="E114" i="1"/>
  <c r="F115" i="1"/>
  <c r="E115" i="1" s="1"/>
  <c r="G116" i="1"/>
  <c r="G112" i="1" s="1"/>
  <c r="H116" i="1"/>
  <c r="H112" i="1" s="1"/>
  <c r="I116" i="1"/>
  <c r="I112" i="1" s="1"/>
  <c r="J116" i="1"/>
  <c r="J112" i="1"/>
  <c r="K116" i="1"/>
  <c r="K112" i="1"/>
  <c r="L116" i="1"/>
  <c r="L112" i="1" s="1"/>
  <c r="M116" i="1"/>
  <c r="M112" i="1" s="1"/>
  <c r="F118" i="1"/>
  <c r="E118" i="1"/>
  <c r="F119" i="1"/>
  <c r="E119" i="1" s="1"/>
  <c r="F120" i="1"/>
  <c r="E120" i="1"/>
  <c r="F121" i="1"/>
  <c r="E121" i="1" s="1"/>
  <c r="F122" i="1"/>
  <c r="E122" i="1"/>
  <c r="F123" i="1"/>
  <c r="E123" i="1" s="1"/>
  <c r="F74" i="1"/>
  <c r="E74" i="1" s="1"/>
  <c r="F53" i="1"/>
  <c r="E53" i="1" s="1"/>
  <c r="L48" i="1" l="1"/>
  <c r="H48" i="1"/>
  <c r="K48" i="1"/>
  <c r="M48" i="1"/>
  <c r="F116" i="1"/>
  <c r="E116" i="1" s="1"/>
  <c r="F112" i="1"/>
  <c r="E112" i="1" s="1"/>
  <c r="L20" i="1"/>
  <c r="L13" i="1" s="1"/>
  <c r="G68" i="1"/>
  <c r="J50" i="1"/>
  <c r="J48" i="1" s="1"/>
  <c r="J13" i="1"/>
  <c r="F13" i="1" s="1"/>
  <c r="E13" i="1" s="1"/>
  <c r="F82" i="1"/>
  <c r="E82" i="1" s="1"/>
  <c r="J68" i="1"/>
  <c r="F20" i="1"/>
  <c r="E20" i="1" s="1"/>
  <c r="G50" i="1"/>
  <c r="F68" i="1" l="1"/>
  <c r="E68" i="1" s="1"/>
  <c r="F50" i="1"/>
  <c r="E50" i="1" s="1"/>
  <c r="G48" i="1"/>
  <c r="F48" i="1" s="1"/>
  <c r="E48" i="1" s="1"/>
</calcChain>
</file>

<file path=xl/sharedStrings.xml><?xml version="1.0" encoding="utf-8"?>
<sst xmlns="http://schemas.openxmlformats.org/spreadsheetml/2006/main" count="605" uniqueCount="211">
  <si>
    <t>№ п/п</t>
  </si>
  <si>
    <t>Наименование показателя</t>
  </si>
  <si>
    <t>КОСГУ</t>
  </si>
  <si>
    <t>Объем финансового обеспечения, всего, руб</t>
  </si>
  <si>
    <t>в том числе</t>
  </si>
  <si>
    <t>Операции по лицевым счетам, открытым в органах Московского городского казначейства, всего</t>
  </si>
  <si>
    <t>Операции по лицевым счетам, открытым в кредитных организациях города Москвы</t>
  </si>
  <si>
    <t>Операции по счетам, открытым в кредитных организациях в иностранной валюте</t>
  </si>
  <si>
    <t>Субсидия на финансовое обеспечение выполнения государственного задания</t>
  </si>
  <si>
    <t>Субсидии, предоставляемые в соответсвии с абзацем вторым пункта 1 статьи 78.1 Бюджетного кодекса Российской Федерации (целевые субсидии)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</si>
  <si>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</si>
  <si>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</si>
  <si>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</si>
  <si>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 xml:space="preserve">из них гранты </t>
  </si>
  <si>
    <t>1.</t>
  </si>
  <si>
    <t>Планируемый остаток средств на начало планируемого года</t>
  </si>
  <si>
    <t>Х</t>
  </si>
  <si>
    <t>2.</t>
  </si>
  <si>
    <t>Перечисление остатка субсидии прошлых лет в бюджет города</t>
  </si>
  <si>
    <t>3.</t>
  </si>
  <si>
    <t>Возврат дебиторской задолженности прошлых лет</t>
  </si>
  <si>
    <t>4.</t>
  </si>
  <si>
    <t>Доходы, всего:</t>
  </si>
  <si>
    <t>в том числе:</t>
  </si>
  <si>
    <t>4.1.</t>
  </si>
  <si>
    <t>Доходы от собственности</t>
  </si>
  <si>
    <t>из них:</t>
  </si>
  <si>
    <t>4.1.1.</t>
  </si>
  <si>
    <t>Поступления от использования недвижимого имущества</t>
  </si>
  <si>
    <t>4.1.2.</t>
  </si>
  <si>
    <t>Поступления от использования движимого имущества</t>
  </si>
  <si>
    <t>4.1.3.</t>
  </si>
  <si>
    <t>Иные поступления</t>
  </si>
  <si>
    <t>4.2.</t>
  </si>
  <si>
    <t>Доходы от оказания платных услуг (работ)</t>
  </si>
  <si>
    <t>4.2.1.</t>
  </si>
  <si>
    <t>Субсидии на финансовое обеспечение выполнения государственного задания</t>
  </si>
  <si>
    <t>4.2.2.</t>
  </si>
  <si>
    <t>Возврат субсидии на финансовое обеспечение выполнения государственного задания</t>
  </si>
  <si>
    <t>4.2.3.</t>
  </si>
  <si>
    <t>Другие доходы от оказания платных услуг (работ) в рамках установленной деятельности</t>
  </si>
  <si>
    <t>X</t>
  </si>
  <si>
    <t xml:space="preserve">Поступления от реализации входных билетов </t>
  </si>
  <si>
    <t>Поступления от деятельности студий, кружков, секций, любительских объединений</t>
  </si>
  <si>
    <t xml:space="preserve">Поступления от реализации образовательных программ </t>
  </si>
  <si>
    <t>Плата за экскурсионное обслуживание (путевки)</t>
  </si>
  <si>
    <t>Иные поступления от оказания платных услуг (работ) (необходимо расшифровать)</t>
  </si>
  <si>
    <t>4.2.4.</t>
  </si>
  <si>
    <t>Иные аналогичные доходы</t>
  </si>
  <si>
    <t>Налог на прибыль и НДС</t>
  </si>
  <si>
    <t>4.3.</t>
  </si>
  <si>
    <t>Суммы принудительного изъятия</t>
  </si>
  <si>
    <t>4.3.1.</t>
  </si>
  <si>
    <t>Денежные взыскания (штрафы) за нарушение законодатальства РФ о контрактной системе в сфере закупок товаров, работ, услуг для обеспечения государственных и муниципальных нужд</t>
  </si>
  <si>
    <t>4.3.2.</t>
  </si>
  <si>
    <t>Поступления от денежных взысканий (штрафов) за неисполнение или ненадлежащее исполнение поставщиком (исполнителем, подрядчиком) условий государственных контрактов</t>
  </si>
  <si>
    <t>4.3.3.</t>
  </si>
  <si>
    <t>Прочие поступления от денежных взысканий (штрафов) и иных сумм в возмещение ущерба</t>
  </si>
  <si>
    <t>4.4.</t>
  </si>
  <si>
    <t>Прочие доходы</t>
  </si>
  <si>
    <t>4.4.1.</t>
  </si>
  <si>
    <t>Доходы от пожертвований и иных безвозмездных перечислений</t>
  </si>
  <si>
    <t>4.4.2.</t>
  </si>
  <si>
    <t>Доходы целевого характера (гранты)</t>
  </si>
  <si>
    <t>4.4.3.</t>
  </si>
  <si>
    <t>4.4.4.</t>
  </si>
  <si>
    <t>Возврат субсидий, предоставляемых в соответсвии с абзацем вторым пункта 1 статьи 78.1 Бюджетного кодекса Российской Федерации (целевых субсидий)</t>
  </si>
  <si>
    <t>Иные прочие доходы (необходимо расшифровать)</t>
  </si>
  <si>
    <t>5.</t>
  </si>
  <si>
    <t>Планируемый остаток средств на конец планируемого года</t>
  </si>
  <si>
    <t>6.</t>
  </si>
  <si>
    <t>6.1.</t>
  </si>
  <si>
    <t>6.1.1.</t>
  </si>
  <si>
    <t>Фонд оплаты труда учреждений</t>
  </si>
  <si>
    <t>6.1.2.</t>
  </si>
  <si>
    <t>Иные выплаты персоналу учреждений, за исключением фонда оплаты труда, всего</t>
  </si>
  <si>
    <t>6.1.2.1.</t>
  </si>
  <si>
    <t>Прочие выплаты</t>
  </si>
  <si>
    <t>6.1.2.2.</t>
  </si>
  <si>
    <t>Пособия по социальной помощи населению</t>
  </si>
  <si>
    <t>6.1.2.3.</t>
  </si>
  <si>
    <t>Прочие расходы</t>
  </si>
  <si>
    <t>6.1.3.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</si>
  <si>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</si>
  <si>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Начисления на выплаты по оплате труда</t>
  </si>
  <si>
    <t>6.2.</t>
  </si>
  <si>
    <t>Закупка товаров, работ, услуг в целях капитального ремонта государтсвенного (муниципального) имущества, всего</t>
  </si>
  <si>
    <t>6.2.1.</t>
  </si>
  <si>
    <t>капитальный ремонт</t>
  </si>
  <si>
    <t>6.2.2.</t>
  </si>
  <si>
    <t>капитальный ремонт (проектные работы)</t>
  </si>
  <si>
    <t>6.3.</t>
  </si>
  <si>
    <t>6.3.1.</t>
  </si>
  <si>
    <t>Услуги связи</t>
  </si>
  <si>
    <t>6.3.2.</t>
  </si>
  <si>
    <t>Транспортные услуги</t>
  </si>
  <si>
    <t>6.3.3.</t>
  </si>
  <si>
    <t>Коммунальные услуги</t>
  </si>
  <si>
    <t>6.3.4.</t>
  </si>
  <si>
    <t>Арендная плата за пользование имуществом</t>
  </si>
  <si>
    <t>6.3.5.</t>
  </si>
  <si>
    <t>Работы, услуги по содержанию имущества</t>
  </si>
  <si>
    <t>6.3.5.1.</t>
  </si>
  <si>
    <t xml:space="preserve">техническое обслуживание систем безопасности и пожарной сигнализации </t>
  </si>
  <si>
    <t>6.3.5.2.</t>
  </si>
  <si>
    <t>техническое обслуживание систем вентиляции и других инженерных систем</t>
  </si>
  <si>
    <t>6.3.5.3.</t>
  </si>
  <si>
    <t>уборка помещений, территории</t>
  </si>
  <si>
    <t>6.3.5.4.</t>
  </si>
  <si>
    <t>вывоз снега, мусора и твердых бытовых отходов</t>
  </si>
  <si>
    <t>6.3.5.5.</t>
  </si>
  <si>
    <t>прочие расходы</t>
  </si>
  <si>
    <t>6.3.5.6.</t>
  </si>
  <si>
    <t>текущий ремонт</t>
  </si>
  <si>
    <t>6.3.6.</t>
  </si>
  <si>
    <t>Прочие работы, услуги</t>
  </si>
  <si>
    <t>6.3.6.1.</t>
  </si>
  <si>
    <t>охранные услуги</t>
  </si>
  <si>
    <t>6.3.6.2.</t>
  </si>
  <si>
    <t>постановочные расходы</t>
  </si>
  <si>
    <t>6.3.6.3.</t>
  </si>
  <si>
    <t>проведение мероприятий</t>
  </si>
  <si>
    <t>6.3.6.4.</t>
  </si>
  <si>
    <t>услуги по рекламе</t>
  </si>
  <si>
    <t>6.3.6.5</t>
  </si>
  <si>
    <t>прочие работы, услуги</t>
  </si>
  <si>
    <t>6.3.7.</t>
  </si>
  <si>
    <t>6.3.8.</t>
  </si>
  <si>
    <t>Увеличение стоимости основных средств</t>
  </si>
  <si>
    <t>6.3.8.1.</t>
  </si>
  <si>
    <t>музейный фонд</t>
  </si>
  <si>
    <t>6.3.8.2.</t>
  </si>
  <si>
    <t>библиотечный фонд</t>
  </si>
  <si>
    <t>6.3.8.3.</t>
  </si>
  <si>
    <t>6.3.8.4.</t>
  </si>
  <si>
    <t>приобретение оборудования и других основных средств</t>
  </si>
  <si>
    <t>6.3.8.5.</t>
  </si>
  <si>
    <t>прочее</t>
  </si>
  <si>
    <t>6.3.9.</t>
  </si>
  <si>
    <t>Увеличение стоимости нематериальных активов</t>
  </si>
  <si>
    <t>6.3.10.</t>
  </si>
  <si>
    <t>Увеличение стоимости материальных запасов</t>
  </si>
  <si>
    <t>6.3.10.1.</t>
  </si>
  <si>
    <t>6.3.10.2.</t>
  </si>
  <si>
    <t>благоустройство территории</t>
  </si>
  <si>
    <t>6.3.10.3.</t>
  </si>
  <si>
    <t>корма для животных</t>
  </si>
  <si>
    <t>6.3.10.4.</t>
  </si>
  <si>
    <t>6.3.11.</t>
  </si>
  <si>
    <t>Увеличение стоимости акций и иных форм участия в капитале</t>
  </si>
  <si>
    <t>6.4.</t>
  </si>
  <si>
    <t>Пособия, компенсации и иные социальные выплаты гражданам, кроме публичных нормативных обязательств</t>
  </si>
  <si>
    <t>6.4.1.</t>
  </si>
  <si>
    <t>6.4.2.</t>
  </si>
  <si>
    <t>Пенсии, пособия, выплачиваемые организациями сектора государственного управления</t>
  </si>
  <si>
    <t>6.5.</t>
  </si>
  <si>
    <t>Стипендии</t>
  </si>
  <si>
    <t>6.6.</t>
  </si>
  <si>
    <t>Премии и гранты</t>
  </si>
  <si>
    <t>6.7.</t>
  </si>
  <si>
    <t>Исполнение судебных актов</t>
  </si>
  <si>
    <t>6.8.</t>
  </si>
  <si>
    <t>Уплата налогов, сборов и иных платежей</t>
  </si>
  <si>
    <t>6.8.1.</t>
  </si>
  <si>
    <t>Уплата налога на имущество организаций и земельного налога</t>
  </si>
  <si>
    <t>6.8.2.</t>
  </si>
  <si>
    <t>Уплата прочих налогов, сборов</t>
  </si>
  <si>
    <t>6.8.3.</t>
  </si>
  <si>
    <t>Уплата иных платежей</t>
  </si>
  <si>
    <t>6.8.3.1.</t>
  </si>
  <si>
    <t>Безвозмездные перечисления государственным и муниципальным организациям</t>
  </si>
  <si>
    <t>6.8.3.2.</t>
  </si>
  <si>
    <t>Перечисления международным организациям</t>
  </si>
  <si>
    <t>6.8.3.3.</t>
  </si>
  <si>
    <t>6.9.</t>
  </si>
  <si>
    <t>Взносы в международные организации</t>
  </si>
  <si>
    <t>Справочно:</t>
  </si>
  <si>
    <t>7.</t>
  </si>
  <si>
    <t>Объем публичных обязательств, всего</t>
  </si>
  <si>
    <t>Руководитель государственного бюджетного (автономного) учреждения (подразделения)</t>
  </si>
  <si>
    <t>_______________</t>
  </si>
  <si>
    <t>(подпись)</t>
  </si>
  <si>
    <t xml:space="preserve"> (расшифровка подписи)</t>
  </si>
  <si>
    <t>Заместитель руководителя государственного бюджетного (автономного) учреждения (подразделения) по финансовым вопросам</t>
  </si>
  <si>
    <t>Главный бухгалтер государственного бюджетного (автономного) учреждения (подразделения)</t>
  </si>
  <si>
    <t>Исполнитель</t>
  </si>
  <si>
    <t xml:space="preserve">тел. </t>
  </si>
  <si>
    <t>Дата</t>
  </si>
  <si>
    <t>2 год планового периода</t>
  </si>
  <si>
    <t>Объем финансового обеспечения, руб. (с точностью до двух знаков после запятой - 0,00)</t>
  </si>
  <si>
    <t>4.2.2.1.</t>
  </si>
  <si>
    <t>4.2.2.2.</t>
  </si>
  <si>
    <t>4.2.2.3.</t>
  </si>
  <si>
    <t>4.2.2.4.</t>
  </si>
  <si>
    <t>4.2.2.5.</t>
  </si>
  <si>
    <t>Выплаты, всего:                                                          (п.6 = п.1+п.2+п.3+п.4-п.5+п.7-п.8)</t>
  </si>
  <si>
    <t>Иные выплаты, за исключением фонда оплаты труда учреждений, лицам, привлекаемым согласно законодательству для выполнения отдельных поручений</t>
  </si>
  <si>
    <t>6.1.4.</t>
  </si>
  <si>
    <t>6.1.4.1.</t>
  </si>
  <si>
    <t>6.1.4.2.</t>
  </si>
  <si>
    <t>9.</t>
  </si>
  <si>
    <t>8.</t>
  </si>
  <si>
    <t>000</t>
  </si>
  <si>
    <t>Поступления на счета бюджетов</t>
  </si>
  <si>
    <t>Выбытия со счетов бюджетов</t>
  </si>
  <si>
    <t xml:space="preserve">Код по бюджетной классификации Российской Федерации </t>
  </si>
  <si>
    <t>реставрация музейных предметов и музейных коллекций, включенных в состав музейных фондов</t>
  </si>
  <si>
    <t>6.2.3.</t>
  </si>
  <si>
    <t>Расходы на выплаты персоналу, всего</t>
  </si>
  <si>
    <t>Прочая закупка товаров, работ и услуг для обеспечения государственных (муниципальных) нужд, всего</t>
  </si>
  <si>
    <t xml:space="preserve">VII. Показатели по поступлениям и выплатам учреждения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</si>
</sst>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rgb="FFFFFF00"/>
      </patternFill>
    </fill>
    <fill>
      <patternFill patternType="lightGray">
        <bgColor theme="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2" fillId="0" borderId="0"/>
  </cellStyleXfs>
  <cellXfs count="97">
    <xf numFmtId="0" fontId="0" fillId="0" borderId="0" xfId="0"/>
    <xf numFmtId="0" fontId="4" fillId="0" borderId="0" xfId="0" applyFont="1" applyProtection="1"/>
    <xf numFmtId="49" fontId="4" fillId="0" borderId="0" xfId="0" applyNumberFormat="1" applyFont="1" applyProtection="1"/>
    <xf numFmtId="49" fontId="5" fillId="0" borderId="0" xfId="0" applyNumberFormat="1" applyFont="1" applyProtection="1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Protection="1"/>
    <xf numFmtId="0" fontId="11" fillId="0" borderId="0" xfId="0" applyFont="1" applyProtection="1"/>
    <xf numFmtId="0" fontId="1" fillId="2" borderId="1" xfId="2" applyFont="1" applyFill="1" applyBorder="1" applyAlignment="1" applyProtection="1">
      <alignment vertical="center" wrapText="1"/>
    </xf>
    <xf numFmtId="0" fontId="1" fillId="2" borderId="2" xfId="2" applyFont="1" applyFill="1" applyBorder="1" applyAlignment="1" applyProtection="1">
      <alignment vertical="center" wrapText="1"/>
    </xf>
    <xf numFmtId="0" fontId="1" fillId="0" borderId="3" xfId="2" applyFont="1" applyFill="1" applyBorder="1" applyAlignment="1" applyProtection="1">
      <alignment horizontal="center" vertical="top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left" vertical="center" wrapText="1"/>
    </xf>
    <xf numFmtId="0" fontId="3" fillId="2" borderId="3" xfId="2" applyFont="1" applyFill="1" applyBorder="1" applyAlignment="1" applyProtection="1">
      <alignment horizontal="center" vertical="center"/>
    </xf>
    <xf numFmtId="4" fontId="3" fillId="3" borderId="3" xfId="2" applyNumberFormat="1" applyFont="1" applyFill="1" applyBorder="1" applyAlignment="1" applyProtection="1">
      <alignment horizontal="center" vertical="center"/>
    </xf>
    <xf numFmtId="4" fontId="1" fillId="3" borderId="3" xfId="2" applyNumberFormat="1" applyFont="1" applyFill="1" applyBorder="1" applyAlignment="1" applyProtection="1">
      <alignment horizontal="center" vertical="center"/>
    </xf>
    <xf numFmtId="4" fontId="3" fillId="2" borderId="3" xfId="2" applyNumberFormat="1" applyFont="1" applyFill="1" applyBorder="1" applyAlignment="1" applyProtection="1">
      <alignment horizontal="center" vertical="center"/>
      <protection locked="0"/>
    </xf>
    <xf numFmtId="4" fontId="3" fillId="0" borderId="3" xfId="2" applyNumberFormat="1" applyFont="1" applyFill="1" applyBorder="1" applyAlignment="1" applyProtection="1">
      <alignment horizontal="center" vertical="center"/>
      <protection locked="0"/>
    </xf>
    <xf numFmtId="0" fontId="3" fillId="0" borderId="3" xfId="2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left" vertical="center" wrapText="1"/>
    </xf>
    <xf numFmtId="0" fontId="3" fillId="0" borderId="3" xfId="2" applyFont="1" applyFill="1" applyBorder="1" applyAlignment="1" applyProtection="1">
      <alignment horizontal="center" vertical="center"/>
    </xf>
    <xf numFmtId="4" fontId="3" fillId="0" borderId="3" xfId="2" applyNumberFormat="1" applyFont="1" applyBorder="1" applyAlignment="1" applyProtection="1">
      <alignment horizontal="center" vertical="center"/>
      <protection locked="0"/>
    </xf>
    <xf numFmtId="49" fontId="3" fillId="3" borderId="3" xfId="2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1" fillId="0" borderId="3" xfId="2" applyFont="1" applyFill="1" applyBorder="1" applyAlignment="1" applyProtection="1">
      <alignment horizontal="center" vertical="center" wrapText="1"/>
    </xf>
    <xf numFmtId="0" fontId="1" fillId="0" borderId="3" xfId="2" applyFont="1" applyFill="1" applyBorder="1" applyAlignment="1" applyProtection="1">
      <alignment horizontal="left" vertical="center" wrapText="1"/>
    </xf>
    <xf numFmtId="0" fontId="1" fillId="0" borderId="3" xfId="2" applyFont="1" applyFill="1" applyBorder="1" applyAlignment="1" applyProtection="1">
      <alignment horizontal="center" vertical="center"/>
    </xf>
    <xf numFmtId="49" fontId="3" fillId="2" borderId="3" xfId="2" applyNumberFormat="1" applyFont="1" applyFill="1" applyBorder="1" applyAlignment="1" applyProtection="1">
      <alignment horizontal="center" vertical="center"/>
    </xf>
    <xf numFmtId="49" fontId="1" fillId="0" borderId="3" xfId="2" applyNumberFormat="1" applyFont="1" applyFill="1" applyBorder="1" applyAlignment="1" applyProtection="1">
      <alignment horizontal="center" vertical="center"/>
    </xf>
    <xf numFmtId="0" fontId="1" fillId="2" borderId="3" xfId="2" applyFont="1" applyFill="1" applyBorder="1" applyAlignment="1" applyProtection="1">
      <alignment horizontal="center" vertical="center"/>
    </xf>
    <xf numFmtId="49" fontId="1" fillId="3" borderId="3" xfId="2" applyNumberFormat="1" applyFont="1" applyFill="1" applyBorder="1" applyAlignment="1" applyProtection="1">
      <alignment horizontal="center" vertical="center"/>
    </xf>
    <xf numFmtId="0" fontId="1" fillId="3" borderId="3" xfId="2" applyFont="1" applyFill="1" applyBorder="1" applyAlignment="1" applyProtection="1">
      <alignment horizontal="center" vertical="center"/>
    </xf>
    <xf numFmtId="4" fontId="1" fillId="0" borderId="3" xfId="2" applyNumberFormat="1" applyFont="1" applyFill="1" applyBorder="1" applyAlignment="1" applyProtection="1">
      <alignment horizontal="center" vertical="center"/>
      <protection locked="0"/>
    </xf>
    <xf numFmtId="4" fontId="1" fillId="0" borderId="3" xfId="2" applyNumberFormat="1" applyFont="1" applyBorder="1" applyAlignment="1" applyProtection="1">
      <alignment horizontal="center" vertical="center"/>
      <protection locked="0"/>
    </xf>
    <xf numFmtId="4" fontId="1" fillId="2" borderId="3" xfId="2" applyNumberFormat="1" applyFont="1" applyFill="1" applyBorder="1" applyAlignment="1" applyProtection="1">
      <alignment horizontal="center" vertical="center"/>
      <protection locked="0"/>
    </xf>
    <xf numFmtId="49" fontId="1" fillId="2" borderId="3" xfId="2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4" fontId="1" fillId="0" borderId="3" xfId="2" applyNumberFormat="1" applyFont="1" applyFill="1" applyBorder="1" applyAlignment="1" applyProtection="1">
      <alignment horizontal="center" vertical="center"/>
    </xf>
    <xf numFmtId="4" fontId="1" fillId="0" borderId="3" xfId="2" applyNumberFormat="1" applyFont="1" applyBorder="1" applyAlignment="1" applyProtection="1">
      <alignment horizontal="center" vertical="center"/>
    </xf>
    <xf numFmtId="4" fontId="1" fillId="2" borderId="3" xfId="2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2" fontId="1" fillId="0" borderId="3" xfId="2" applyNumberFormat="1" applyFont="1" applyFill="1" applyBorder="1" applyAlignment="1" applyProtection="1">
      <alignment horizontal="center" vertical="center"/>
      <protection locked="0"/>
    </xf>
    <xf numFmtId="0" fontId="1" fillId="0" borderId="3" xfId="2" applyFont="1" applyFill="1" applyBorder="1" applyAlignment="1" applyProtection="1">
      <alignment horizontal="center" wrapText="1"/>
    </xf>
    <xf numFmtId="164" fontId="1" fillId="0" borderId="3" xfId="2" applyNumberFormat="1" applyFont="1" applyFill="1" applyBorder="1" applyAlignment="1" applyProtection="1">
      <alignment horizontal="center" vertical="center"/>
      <protection locked="0"/>
    </xf>
    <xf numFmtId="4" fontId="1" fillId="3" borderId="4" xfId="2" applyNumberFormat="1" applyFont="1" applyFill="1" applyBorder="1" applyAlignment="1" applyProtection="1">
      <alignment horizontal="center" vertical="center"/>
    </xf>
    <xf numFmtId="4" fontId="1" fillId="0" borderId="4" xfId="2" applyNumberFormat="1" applyFont="1" applyFill="1" applyBorder="1" applyAlignment="1" applyProtection="1">
      <alignment horizontal="center" vertical="center"/>
      <protection locked="0"/>
    </xf>
    <xf numFmtId="4" fontId="1" fillId="2" borderId="4" xfId="2" applyNumberFormat="1" applyFont="1" applyFill="1" applyBorder="1" applyAlignment="1" applyProtection="1">
      <alignment horizontal="center" vertical="center"/>
      <protection locked="0"/>
    </xf>
    <xf numFmtId="4" fontId="1" fillId="0" borderId="4" xfId="2" applyNumberFormat="1" applyFont="1" applyBorder="1" applyAlignment="1" applyProtection="1">
      <alignment horizontal="center" vertical="center"/>
      <protection locked="0"/>
    </xf>
    <xf numFmtId="4" fontId="1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2" applyFont="1" applyFill="1" applyBorder="1" applyAlignment="1" applyProtection="1">
      <alignment horizontal="left" vertical="center" wrapText="1"/>
    </xf>
    <xf numFmtId="49" fontId="3" fillId="0" borderId="3" xfId="2" applyNumberFormat="1" applyFont="1" applyFill="1" applyBorder="1" applyAlignment="1" applyProtection="1">
      <alignment horizontal="center" vertical="center" wrapText="1"/>
    </xf>
    <xf numFmtId="4" fontId="3" fillId="0" borderId="3" xfId="2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/>
    <xf numFmtId="49" fontId="9" fillId="0" borderId="0" xfId="0" applyNumberFormat="1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49" fontId="11" fillId="0" borderId="0" xfId="0" applyNumberFormat="1" applyFont="1" applyProtection="1"/>
    <xf numFmtId="49" fontId="9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Protection="1">
      <protection locked="0"/>
    </xf>
    <xf numFmtId="4" fontId="9" fillId="0" borderId="1" xfId="0" applyNumberFormat="1" applyFont="1" applyBorder="1" applyAlignment="1" applyProtection="1">
      <alignment horizontal="center"/>
      <protection locked="0"/>
    </xf>
    <xf numFmtId="49" fontId="3" fillId="0" borderId="3" xfId="2" applyNumberFormat="1" applyFont="1" applyFill="1" applyBorder="1" applyAlignment="1" applyProtection="1">
      <alignment horizontal="center" vertical="center"/>
    </xf>
    <xf numFmtId="0" fontId="1" fillId="4" borderId="3" xfId="2" applyFont="1" applyFill="1" applyBorder="1" applyAlignment="1" applyProtection="1">
      <alignment horizontal="center" vertical="center" wrapText="1"/>
      <protection locked="0"/>
    </xf>
    <xf numFmtId="0" fontId="1" fillId="4" borderId="3" xfId="2" applyFont="1" applyFill="1" applyBorder="1" applyAlignment="1" applyProtection="1">
      <alignment horizontal="left" vertical="center" wrapText="1"/>
      <protection locked="0"/>
    </xf>
    <xf numFmtId="0" fontId="1" fillId="4" borderId="3" xfId="2" applyFont="1" applyFill="1" applyBorder="1" applyAlignment="1" applyProtection="1">
      <alignment horizontal="center" vertical="center"/>
    </xf>
    <xf numFmtId="4" fontId="3" fillId="5" borderId="3" xfId="2" applyNumberFormat="1" applyFont="1" applyFill="1" applyBorder="1" applyAlignment="1" applyProtection="1">
      <alignment horizontal="center" vertical="center"/>
    </xf>
    <xf numFmtId="4" fontId="1" fillId="5" borderId="3" xfId="2" applyNumberFormat="1" applyFont="1" applyFill="1" applyBorder="1" applyAlignment="1" applyProtection="1">
      <alignment horizontal="center" vertical="center"/>
    </xf>
    <xf numFmtId="49" fontId="1" fillId="4" borderId="3" xfId="2" applyNumberFormat="1" applyFont="1" applyFill="1" applyBorder="1" applyAlignment="1" applyProtection="1">
      <alignment horizontal="center" vertical="center"/>
    </xf>
    <xf numFmtId="4" fontId="1" fillId="4" borderId="3" xfId="2" applyNumberFormat="1" applyFont="1" applyFill="1" applyBorder="1" applyAlignment="1" applyProtection="1">
      <alignment horizontal="center" vertical="center"/>
      <protection locked="0"/>
    </xf>
    <xf numFmtId="4" fontId="1" fillId="6" borderId="3" xfId="2" applyNumberFormat="1" applyFont="1" applyFill="1" applyBorder="1" applyAlignment="1" applyProtection="1">
      <alignment horizontal="center" vertical="center"/>
      <protection locked="0"/>
    </xf>
    <xf numFmtId="49" fontId="1" fillId="6" borderId="3" xfId="2" applyNumberFormat="1" applyFont="1" applyFill="1" applyBorder="1" applyAlignment="1" applyProtection="1">
      <alignment horizontal="center" vertical="center"/>
    </xf>
    <xf numFmtId="0" fontId="1" fillId="6" borderId="3" xfId="2" applyFont="1" applyFill="1" applyBorder="1" applyAlignment="1" applyProtection="1">
      <alignment horizontal="center" vertical="center"/>
    </xf>
    <xf numFmtId="0" fontId="1" fillId="2" borderId="4" xfId="2" applyFont="1" applyFill="1" applyBorder="1" applyAlignment="1" applyProtection="1">
      <alignment horizontal="center" vertical="center" wrapText="1"/>
    </xf>
    <xf numFmtId="0" fontId="1" fillId="2" borderId="6" xfId="2" applyFont="1" applyFill="1" applyBorder="1" applyAlignment="1" applyProtection="1">
      <alignment horizontal="center" vertical="center" wrapText="1"/>
    </xf>
    <xf numFmtId="0" fontId="1" fillId="2" borderId="7" xfId="2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1" fillId="0" borderId="6" xfId="1" applyFont="1" applyFill="1" applyBorder="1" applyAlignment="1" applyProtection="1">
      <alignment horizontal="center" vertical="center" wrapText="1"/>
    </xf>
    <xf numFmtId="0" fontId="1" fillId="0" borderId="7" xfId="1" applyFont="1" applyFill="1" applyBorder="1" applyAlignment="1" applyProtection="1">
      <alignment horizontal="center" vertical="center" wrapText="1"/>
    </xf>
    <xf numFmtId="0" fontId="1" fillId="2" borderId="11" xfId="2" applyFont="1" applyFill="1" applyBorder="1" applyAlignment="1" applyProtection="1">
      <alignment horizontal="center" vertical="top" wrapText="1"/>
    </xf>
    <xf numFmtId="0" fontId="1" fillId="0" borderId="3" xfId="2" applyFont="1" applyFill="1" applyBorder="1" applyAlignment="1" applyProtection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2" xfId="2" applyFont="1" applyFill="1" applyBorder="1" applyAlignment="1" applyProtection="1">
      <alignment horizontal="center" vertical="center" wrapText="1"/>
    </xf>
    <xf numFmtId="0" fontId="1" fillId="2" borderId="13" xfId="2" applyFont="1" applyFill="1" applyBorder="1" applyAlignment="1" applyProtection="1">
      <alignment horizontal="center" vertical="center" wrapText="1"/>
    </xf>
    <xf numFmtId="0" fontId="1" fillId="2" borderId="11" xfId="2" applyFont="1" applyFill="1" applyBorder="1" applyAlignment="1" applyProtection="1">
      <alignment horizontal="center" vertical="center" wrapText="1"/>
    </xf>
    <xf numFmtId="0" fontId="1" fillId="0" borderId="4" xfId="2" applyFont="1" applyBorder="1" applyAlignment="1" applyProtection="1">
      <alignment horizontal="center" vertical="center" wrapText="1"/>
    </xf>
    <xf numFmtId="0" fontId="1" fillId="0" borderId="6" xfId="2" applyFont="1" applyBorder="1" applyAlignment="1" applyProtection="1">
      <alignment horizontal="center" vertical="center" wrapText="1"/>
    </xf>
    <xf numFmtId="0" fontId="1" fillId="0" borderId="7" xfId="2" applyFont="1" applyBorder="1" applyAlignment="1" applyProtection="1">
      <alignment horizontal="center" vertical="center" wrapText="1"/>
    </xf>
    <xf numFmtId="0" fontId="1" fillId="0" borderId="8" xfId="2" applyFont="1" applyBorder="1" applyAlignment="1" applyProtection="1">
      <alignment horizontal="center" vertical="center" wrapText="1"/>
    </xf>
    <xf numFmtId="0" fontId="1" fillId="0" borderId="9" xfId="2" applyFont="1" applyBorder="1" applyAlignment="1" applyProtection="1">
      <alignment horizontal="center" vertical="center" wrapText="1"/>
    </xf>
    <xf numFmtId="0" fontId="1" fillId="0" borderId="10" xfId="2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O135"/>
  <sheetViews>
    <sheetView tabSelected="1" workbookViewId="0"/>
  </sheetViews>
  <sheetFormatPr defaultRowHeight="15" x14ac:dyDescent="0.25"/>
  <cols>
    <col min="1" max="1" width="9" style="10" customWidth="1"/>
    <col min="2" max="2" width="25" style="10" customWidth="1"/>
    <col min="3" max="3" width="13.42578125" style="10" customWidth="1"/>
    <col min="4" max="4" width="8.42578125" style="61" customWidth="1"/>
    <col min="5" max="6" width="17.42578125" style="10" customWidth="1"/>
    <col min="7" max="7" width="17.28515625" style="10" customWidth="1"/>
    <col min="8" max="8" width="22" style="10" customWidth="1"/>
    <col min="9" max="13" width="17.42578125" style="10" customWidth="1"/>
    <col min="14" max="16384" width="9.140625" style="10"/>
  </cols>
  <sheetData>
    <row r="1" spans="1:93" s="4" customFormat="1" x14ac:dyDescent="0.25"/>
    <row r="2" spans="1:93" s="5" customFormat="1" ht="28.5" customHeight="1" x14ac:dyDescent="0.2">
      <c r="A2" s="79" t="s">
        <v>210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93" s="5" customFormat="1" ht="28.5" customHeight="1" x14ac:dyDescent="0.2">
      <c r="A3" s="6"/>
      <c r="B3" s="6"/>
      <c r="C3" s="6"/>
      <c r="D3" s="6"/>
      <c r="E3" s="8"/>
      <c r="F3" s="8"/>
      <c r="G3" s="8"/>
    </row>
    <row r="4" spans="1:93" s="7" customFormat="1" ht="23.25" customHeight="1" x14ac:dyDescent="0.2">
      <c r="A4" s="76" t="s">
        <v>0</v>
      </c>
      <c r="B4" s="76" t="s">
        <v>1</v>
      </c>
      <c r="C4" s="76" t="s">
        <v>205</v>
      </c>
      <c r="D4" s="76" t="s">
        <v>2</v>
      </c>
      <c r="E4" s="85" t="s">
        <v>188</v>
      </c>
      <c r="F4" s="86"/>
      <c r="G4" s="86"/>
      <c r="H4" s="86"/>
      <c r="I4" s="86"/>
      <c r="J4" s="86"/>
      <c r="K4" s="86"/>
      <c r="L4" s="86"/>
      <c r="M4" s="87"/>
    </row>
    <row r="5" spans="1:93" ht="29.25" customHeight="1" x14ac:dyDescent="0.25">
      <c r="A5" s="77"/>
      <c r="B5" s="77"/>
      <c r="C5" s="77"/>
      <c r="D5" s="77"/>
      <c r="E5" s="85" t="s">
        <v>189</v>
      </c>
      <c r="F5" s="86"/>
      <c r="G5" s="86"/>
      <c r="H5" s="86"/>
      <c r="I5" s="86"/>
      <c r="J5" s="86"/>
      <c r="K5" s="86"/>
      <c r="L5" s="86"/>
      <c r="M5" s="87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93" ht="24" customHeight="1" x14ac:dyDescent="0.25">
      <c r="A6" s="77"/>
      <c r="B6" s="77"/>
      <c r="C6" s="77"/>
      <c r="D6" s="77"/>
      <c r="E6" s="94" t="s">
        <v>3</v>
      </c>
      <c r="F6" s="88" t="s">
        <v>4</v>
      </c>
      <c r="G6" s="89"/>
      <c r="H6" s="89"/>
      <c r="I6" s="89"/>
      <c r="J6" s="89"/>
      <c r="K6" s="89"/>
      <c r="L6" s="89"/>
      <c r="M6" s="9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</row>
    <row r="7" spans="1:93" ht="16.5" customHeight="1" x14ac:dyDescent="0.25">
      <c r="A7" s="77"/>
      <c r="B7" s="77"/>
      <c r="C7" s="77"/>
      <c r="D7" s="77"/>
      <c r="E7" s="95"/>
      <c r="F7" s="91" t="s">
        <v>5</v>
      </c>
      <c r="G7" s="11"/>
      <c r="H7" s="11"/>
      <c r="I7" s="11"/>
      <c r="J7" s="11"/>
      <c r="K7" s="12"/>
      <c r="L7" s="80" t="s">
        <v>6</v>
      </c>
      <c r="M7" s="80" t="s">
        <v>7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</row>
    <row r="8" spans="1:93" ht="105.75" customHeight="1" x14ac:dyDescent="0.25">
      <c r="A8" s="77"/>
      <c r="B8" s="77"/>
      <c r="C8" s="77"/>
      <c r="D8" s="77"/>
      <c r="E8" s="95"/>
      <c r="F8" s="92"/>
      <c r="G8" s="83" t="s">
        <v>8</v>
      </c>
      <c r="H8" s="84" t="s">
        <v>9</v>
      </c>
      <c r="I8" s="84" t="s">
        <v>10</v>
      </c>
      <c r="J8" s="84" t="s">
        <v>11</v>
      </c>
      <c r="K8" s="84"/>
      <c r="L8" s="81"/>
      <c r="M8" s="81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</row>
    <row r="9" spans="1:93" ht="27.75" customHeight="1" x14ac:dyDescent="0.25">
      <c r="A9" s="78"/>
      <c r="B9" s="78"/>
      <c r="C9" s="78"/>
      <c r="D9" s="78"/>
      <c r="E9" s="96"/>
      <c r="F9" s="93"/>
      <c r="G9" s="83"/>
      <c r="H9" s="84"/>
      <c r="I9" s="84"/>
      <c r="J9" s="13" t="s">
        <v>12</v>
      </c>
      <c r="K9" s="13" t="s">
        <v>13</v>
      </c>
      <c r="L9" s="82"/>
      <c r="M9" s="8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</row>
    <row r="10" spans="1:93" ht="42.75" x14ac:dyDescent="0.25">
      <c r="A10" s="14" t="s">
        <v>14</v>
      </c>
      <c r="B10" s="15" t="s">
        <v>15</v>
      </c>
      <c r="C10" s="16" t="s">
        <v>16</v>
      </c>
      <c r="D10" s="16" t="s">
        <v>16</v>
      </c>
      <c r="E10" s="17">
        <f>F10+L10+M10</f>
        <v>0</v>
      </c>
      <c r="F10" s="18">
        <f>G10+H10+I10+J10</f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</row>
    <row r="11" spans="1:93" ht="42.75" x14ac:dyDescent="0.25">
      <c r="A11" s="21" t="s">
        <v>17</v>
      </c>
      <c r="B11" s="22" t="s">
        <v>18</v>
      </c>
      <c r="C11" s="23" t="s">
        <v>16</v>
      </c>
      <c r="D11" s="23" t="s">
        <v>16</v>
      </c>
      <c r="E11" s="17">
        <f>F11+L11+M11</f>
        <v>0</v>
      </c>
      <c r="F11" s="18">
        <f>G11+H11+I11+J11</f>
        <v>0</v>
      </c>
      <c r="G11" s="17"/>
      <c r="H11" s="17"/>
      <c r="I11" s="17"/>
      <c r="J11" s="17"/>
      <c r="K11" s="17"/>
      <c r="L11" s="17"/>
      <c r="M11" s="17"/>
    </row>
    <row r="12" spans="1:93" ht="42.75" x14ac:dyDescent="0.25">
      <c r="A12" s="21" t="s">
        <v>19</v>
      </c>
      <c r="B12" s="22" t="s">
        <v>20</v>
      </c>
      <c r="C12" s="23" t="s">
        <v>16</v>
      </c>
      <c r="D12" s="23" t="s">
        <v>16</v>
      </c>
      <c r="E12" s="17">
        <f>F12+L12+M12</f>
        <v>0</v>
      </c>
      <c r="F12" s="18">
        <f>G12+H12+I12+J12</f>
        <v>0</v>
      </c>
      <c r="G12" s="17"/>
      <c r="H12" s="17"/>
      <c r="I12" s="17"/>
      <c r="J12" s="17"/>
      <c r="K12" s="17"/>
      <c r="L12" s="17"/>
      <c r="M12" s="17"/>
    </row>
    <row r="13" spans="1:93" s="26" customFormat="1" ht="14.25" x14ac:dyDescent="0.2">
      <c r="A13" s="21" t="s">
        <v>21</v>
      </c>
      <c r="B13" s="22" t="s">
        <v>22</v>
      </c>
      <c r="C13" s="23" t="s">
        <v>16</v>
      </c>
      <c r="D13" s="23" t="s">
        <v>16</v>
      </c>
      <c r="E13" s="17">
        <f>F13+L13+M13</f>
        <v>660107788.55999994</v>
      </c>
      <c r="F13" s="17">
        <f>G13+H13+J13</f>
        <v>660107788.55999994</v>
      </c>
      <c r="G13" s="17">
        <f>G20+G34+G39</f>
        <v>183159930</v>
      </c>
      <c r="H13" s="17">
        <f>H34+H39</f>
        <v>0</v>
      </c>
      <c r="I13" s="25" t="s">
        <v>16</v>
      </c>
      <c r="J13" s="17">
        <f>J15+J20+J34+J39</f>
        <v>476947858.56</v>
      </c>
      <c r="K13" s="17">
        <f>K15+K20+K34+K39</f>
        <v>0</v>
      </c>
      <c r="L13" s="17">
        <f>L15+L20+L34+L39</f>
        <v>0</v>
      </c>
      <c r="M13" s="17">
        <f>M15+M20+M34+M39</f>
        <v>0</v>
      </c>
    </row>
    <row r="14" spans="1:93" x14ac:dyDescent="0.25">
      <c r="A14" s="27"/>
      <c r="B14" s="28" t="s">
        <v>23</v>
      </c>
      <c r="C14" s="29" t="s">
        <v>16</v>
      </c>
      <c r="D14" s="29" t="s">
        <v>16</v>
      </c>
      <c r="E14" s="30" t="s">
        <v>16</v>
      </c>
      <c r="F14" s="29" t="s">
        <v>16</v>
      </c>
      <c r="G14" s="31" t="s">
        <v>16</v>
      </c>
      <c r="H14" s="29" t="s">
        <v>16</v>
      </c>
      <c r="I14" s="29" t="s">
        <v>16</v>
      </c>
      <c r="J14" s="29" t="s">
        <v>16</v>
      </c>
      <c r="K14" s="31" t="s">
        <v>16</v>
      </c>
      <c r="L14" s="32" t="s">
        <v>16</v>
      </c>
      <c r="M14" s="32" t="s">
        <v>16</v>
      </c>
    </row>
    <row r="15" spans="1:93" x14ac:dyDescent="0.25">
      <c r="A15" s="27" t="s">
        <v>24</v>
      </c>
      <c r="B15" s="28" t="s">
        <v>25</v>
      </c>
      <c r="C15" s="29">
        <v>120</v>
      </c>
      <c r="D15" s="29" t="s">
        <v>16</v>
      </c>
      <c r="E15" s="17">
        <f>F15+L15+M15</f>
        <v>320200000</v>
      </c>
      <c r="F15" s="18">
        <f>J15</f>
        <v>320200000</v>
      </c>
      <c r="G15" s="33" t="s">
        <v>16</v>
      </c>
      <c r="H15" s="34" t="s">
        <v>16</v>
      </c>
      <c r="I15" s="34" t="s">
        <v>16</v>
      </c>
      <c r="J15" s="18">
        <f>SUM(J17:J19)</f>
        <v>320200000</v>
      </c>
      <c r="K15" s="18">
        <f>SUM(K17:K19)</f>
        <v>0</v>
      </c>
      <c r="L15" s="18">
        <f>SUM(L17:L19)</f>
        <v>0</v>
      </c>
      <c r="M15" s="18">
        <f>SUM(M17:M19)</f>
        <v>0</v>
      </c>
    </row>
    <row r="16" spans="1:93" x14ac:dyDescent="0.25">
      <c r="A16" s="27"/>
      <c r="B16" s="28" t="s">
        <v>26</v>
      </c>
      <c r="C16" s="29" t="s">
        <v>16</v>
      </c>
      <c r="D16" s="29" t="s">
        <v>16</v>
      </c>
      <c r="E16" s="30" t="s">
        <v>16</v>
      </c>
      <c r="F16" s="29" t="s">
        <v>16</v>
      </c>
      <c r="G16" s="31" t="s">
        <v>16</v>
      </c>
      <c r="H16" s="29" t="s">
        <v>16</v>
      </c>
      <c r="I16" s="29" t="s">
        <v>16</v>
      </c>
      <c r="J16" s="29" t="s">
        <v>16</v>
      </c>
      <c r="K16" s="31" t="s">
        <v>16</v>
      </c>
      <c r="L16" s="32" t="s">
        <v>16</v>
      </c>
      <c r="M16" s="32" t="s">
        <v>16</v>
      </c>
    </row>
    <row r="17" spans="1:13" ht="45" x14ac:dyDescent="0.25">
      <c r="A17" s="27" t="s">
        <v>27</v>
      </c>
      <c r="B17" s="28" t="s">
        <v>28</v>
      </c>
      <c r="C17" s="29">
        <v>121</v>
      </c>
      <c r="D17" s="29" t="s">
        <v>16</v>
      </c>
      <c r="E17" s="17">
        <f>F17+L17+M17</f>
        <v>320000000</v>
      </c>
      <c r="F17" s="18">
        <f>J17</f>
        <v>320000000</v>
      </c>
      <c r="G17" s="31" t="s">
        <v>16</v>
      </c>
      <c r="H17" s="29" t="s">
        <v>16</v>
      </c>
      <c r="I17" s="29" t="s">
        <v>16</v>
      </c>
      <c r="J17" s="35">
        <v>320000000</v>
      </c>
      <c r="K17" s="35"/>
      <c r="L17" s="36"/>
      <c r="M17" s="37"/>
    </row>
    <row r="18" spans="1:13" ht="45" x14ac:dyDescent="0.25">
      <c r="A18" s="27" t="s">
        <v>29</v>
      </c>
      <c r="B18" s="28" t="s">
        <v>30</v>
      </c>
      <c r="C18" s="29">
        <v>122</v>
      </c>
      <c r="D18" s="29" t="s">
        <v>16</v>
      </c>
      <c r="E18" s="17">
        <f>F18+L18+M18</f>
        <v>200000</v>
      </c>
      <c r="F18" s="18">
        <f>J18</f>
        <v>200000</v>
      </c>
      <c r="G18" s="31" t="s">
        <v>16</v>
      </c>
      <c r="H18" s="29" t="s">
        <v>16</v>
      </c>
      <c r="I18" s="29" t="s">
        <v>16</v>
      </c>
      <c r="J18" s="35">
        <v>200000</v>
      </c>
      <c r="K18" s="35"/>
      <c r="L18" s="36"/>
      <c r="M18" s="37"/>
    </row>
    <row r="19" spans="1:13" x14ac:dyDescent="0.25">
      <c r="A19" s="27" t="s">
        <v>31</v>
      </c>
      <c r="B19" s="28" t="s">
        <v>32</v>
      </c>
      <c r="C19" s="29">
        <v>129</v>
      </c>
      <c r="D19" s="29" t="s">
        <v>16</v>
      </c>
      <c r="E19" s="17">
        <f>F19+L19+M19</f>
        <v>0</v>
      </c>
      <c r="F19" s="18">
        <f>J19</f>
        <v>0</v>
      </c>
      <c r="G19" s="31" t="s">
        <v>16</v>
      </c>
      <c r="H19" s="29" t="s">
        <v>16</v>
      </c>
      <c r="I19" s="29" t="s">
        <v>16</v>
      </c>
      <c r="J19" s="35"/>
      <c r="K19" s="35"/>
      <c r="L19" s="36"/>
      <c r="M19" s="37"/>
    </row>
    <row r="20" spans="1:13" ht="30" x14ac:dyDescent="0.25">
      <c r="A20" s="27" t="s">
        <v>33</v>
      </c>
      <c r="B20" s="28" t="s">
        <v>34</v>
      </c>
      <c r="C20" s="29">
        <v>130</v>
      </c>
      <c r="D20" s="29" t="s">
        <v>16</v>
      </c>
      <c r="E20" s="17">
        <f>F20+L20+M20</f>
        <v>339707788.56</v>
      </c>
      <c r="F20" s="18">
        <f>G20+J20</f>
        <v>339707788.56</v>
      </c>
      <c r="G20" s="18">
        <f>G22+G23</f>
        <v>183159930</v>
      </c>
      <c r="H20" s="34" t="s">
        <v>16</v>
      </c>
      <c r="I20" s="34" t="s">
        <v>16</v>
      </c>
      <c r="J20" s="18">
        <f>J24+J32+J33</f>
        <v>156547858.56</v>
      </c>
      <c r="K20" s="18">
        <f>K24+K32+K33</f>
        <v>0</v>
      </c>
      <c r="L20" s="18">
        <f>L22+L23+L24+L32+L33</f>
        <v>0</v>
      </c>
      <c r="M20" s="18">
        <f>M22+M23+M24+M32+M33</f>
        <v>0</v>
      </c>
    </row>
    <row r="21" spans="1:13" x14ac:dyDescent="0.25">
      <c r="A21" s="27"/>
      <c r="B21" s="28" t="s">
        <v>26</v>
      </c>
      <c r="C21" s="29" t="s">
        <v>16</v>
      </c>
      <c r="D21" s="29" t="s">
        <v>16</v>
      </c>
      <c r="E21" s="30" t="s">
        <v>16</v>
      </c>
      <c r="F21" s="29" t="s">
        <v>16</v>
      </c>
      <c r="G21" s="31" t="s">
        <v>16</v>
      </c>
      <c r="H21" s="29" t="s">
        <v>16</v>
      </c>
      <c r="I21" s="29" t="s">
        <v>16</v>
      </c>
      <c r="J21" s="29" t="s">
        <v>16</v>
      </c>
      <c r="K21" s="31" t="s">
        <v>16</v>
      </c>
      <c r="L21" s="29" t="s">
        <v>16</v>
      </c>
      <c r="M21" s="32" t="s">
        <v>16</v>
      </c>
    </row>
    <row r="22" spans="1:13" ht="45" x14ac:dyDescent="0.25">
      <c r="A22" s="27" t="s">
        <v>35</v>
      </c>
      <c r="B22" s="28" t="s">
        <v>36</v>
      </c>
      <c r="C22" s="29">
        <v>131</v>
      </c>
      <c r="D22" s="29" t="s">
        <v>16</v>
      </c>
      <c r="E22" s="17">
        <f>F22+L22+M22</f>
        <v>183159930</v>
      </c>
      <c r="F22" s="18">
        <f>G22</f>
        <v>183159930</v>
      </c>
      <c r="G22" s="35">
        <v>183159930</v>
      </c>
      <c r="H22" s="29" t="s">
        <v>16</v>
      </c>
      <c r="I22" s="29" t="s">
        <v>16</v>
      </c>
      <c r="J22" s="29" t="s">
        <v>16</v>
      </c>
      <c r="K22" s="31" t="s">
        <v>16</v>
      </c>
      <c r="L22" s="36"/>
      <c r="M22" s="37"/>
    </row>
    <row r="23" spans="1:13" ht="60" hidden="1" x14ac:dyDescent="0.25">
      <c r="A23" s="27" t="s">
        <v>37</v>
      </c>
      <c r="B23" s="28" t="s">
        <v>38</v>
      </c>
      <c r="C23" s="29">
        <v>131</v>
      </c>
      <c r="D23" s="29" t="s">
        <v>16</v>
      </c>
      <c r="E23" s="17">
        <f>F23+L23+M23</f>
        <v>0</v>
      </c>
      <c r="F23" s="18">
        <f>G23</f>
        <v>0</v>
      </c>
      <c r="G23" s="35"/>
      <c r="H23" s="29" t="s">
        <v>16</v>
      </c>
      <c r="I23" s="29" t="s">
        <v>16</v>
      </c>
      <c r="J23" s="29" t="s">
        <v>16</v>
      </c>
      <c r="K23" s="31" t="s">
        <v>16</v>
      </c>
      <c r="L23" s="36"/>
      <c r="M23" s="37"/>
    </row>
    <row r="24" spans="1:13" ht="75" x14ac:dyDescent="0.25">
      <c r="A24" s="27" t="s">
        <v>37</v>
      </c>
      <c r="B24" s="28" t="s">
        <v>40</v>
      </c>
      <c r="C24" s="29">
        <v>137</v>
      </c>
      <c r="D24" s="29" t="s">
        <v>16</v>
      </c>
      <c r="E24" s="17">
        <f>F24+L24+M24</f>
        <v>13168000</v>
      </c>
      <c r="F24" s="18">
        <f>J24</f>
        <v>13168000</v>
      </c>
      <c r="G24" s="33" t="s">
        <v>41</v>
      </c>
      <c r="H24" s="34" t="s">
        <v>16</v>
      </c>
      <c r="I24" s="34" t="s">
        <v>16</v>
      </c>
      <c r="J24" s="18">
        <f>SUM(J26:J31)</f>
        <v>13168000</v>
      </c>
      <c r="K24" s="18">
        <f>SUM(K26:K31)</f>
        <v>0</v>
      </c>
      <c r="L24" s="18">
        <f>SUM(L26:L31)</f>
        <v>0</v>
      </c>
      <c r="M24" s="18">
        <f>SUM(M26:M31)</f>
        <v>0</v>
      </c>
    </row>
    <row r="25" spans="1:13" x14ac:dyDescent="0.25">
      <c r="A25" s="27"/>
      <c r="B25" s="28" t="s">
        <v>26</v>
      </c>
      <c r="C25" s="29" t="s">
        <v>16</v>
      </c>
      <c r="D25" s="29" t="s">
        <v>16</v>
      </c>
      <c r="E25" s="30" t="s">
        <v>16</v>
      </c>
      <c r="F25" s="29" t="s">
        <v>16</v>
      </c>
      <c r="G25" s="31" t="s">
        <v>16</v>
      </c>
      <c r="H25" s="29" t="s">
        <v>16</v>
      </c>
      <c r="I25" s="29" t="s">
        <v>16</v>
      </c>
      <c r="J25" s="29" t="s">
        <v>16</v>
      </c>
      <c r="K25" s="31" t="s">
        <v>16</v>
      </c>
      <c r="L25" s="29" t="s">
        <v>16</v>
      </c>
      <c r="M25" s="32" t="s">
        <v>16</v>
      </c>
    </row>
    <row r="26" spans="1:13" ht="45" x14ac:dyDescent="0.25">
      <c r="A26" s="27" t="s">
        <v>190</v>
      </c>
      <c r="B26" s="28" t="s">
        <v>42</v>
      </c>
      <c r="C26" s="29">
        <v>137</v>
      </c>
      <c r="D26" s="29" t="s">
        <v>16</v>
      </c>
      <c r="E26" s="17">
        <f>F26+L26+M26</f>
        <v>13000000</v>
      </c>
      <c r="F26" s="18">
        <f>J26</f>
        <v>13000000</v>
      </c>
      <c r="G26" s="31" t="s">
        <v>41</v>
      </c>
      <c r="H26" s="29" t="s">
        <v>16</v>
      </c>
      <c r="I26" s="29" t="s">
        <v>16</v>
      </c>
      <c r="J26" s="35">
        <v>13000000</v>
      </c>
      <c r="K26" s="35"/>
      <c r="L26" s="36"/>
      <c r="M26" s="37"/>
    </row>
    <row r="27" spans="1:13" ht="75" x14ac:dyDescent="0.25">
      <c r="A27" s="27" t="s">
        <v>191</v>
      </c>
      <c r="B27" s="28" t="s">
        <v>43</v>
      </c>
      <c r="C27" s="29">
        <v>137</v>
      </c>
      <c r="D27" s="29" t="s">
        <v>16</v>
      </c>
      <c r="E27" s="17">
        <f>F27+L27+M27</f>
        <v>0</v>
      </c>
      <c r="F27" s="18">
        <f>J27</f>
        <v>0</v>
      </c>
      <c r="G27" s="31" t="s">
        <v>41</v>
      </c>
      <c r="H27" s="29" t="s">
        <v>16</v>
      </c>
      <c r="I27" s="29" t="s">
        <v>16</v>
      </c>
      <c r="J27" s="35"/>
      <c r="K27" s="35"/>
      <c r="L27" s="36"/>
      <c r="M27" s="37"/>
    </row>
    <row r="28" spans="1:13" ht="60" x14ac:dyDescent="0.25">
      <c r="A28" s="27" t="s">
        <v>192</v>
      </c>
      <c r="B28" s="28" t="s">
        <v>44</v>
      </c>
      <c r="C28" s="29">
        <v>137</v>
      </c>
      <c r="D28" s="29" t="s">
        <v>16</v>
      </c>
      <c r="E28" s="17">
        <f>F28+L28+M28</f>
        <v>0</v>
      </c>
      <c r="F28" s="18">
        <f>J28</f>
        <v>0</v>
      </c>
      <c r="G28" s="31" t="s">
        <v>41</v>
      </c>
      <c r="H28" s="29" t="s">
        <v>16</v>
      </c>
      <c r="I28" s="29" t="s">
        <v>16</v>
      </c>
      <c r="J28" s="35"/>
      <c r="K28" s="35"/>
      <c r="L28" s="36"/>
      <c r="M28" s="37"/>
    </row>
    <row r="29" spans="1:13" ht="30" x14ac:dyDescent="0.25">
      <c r="A29" s="27" t="s">
        <v>193</v>
      </c>
      <c r="B29" s="28" t="s">
        <v>45</v>
      </c>
      <c r="C29" s="29">
        <v>137</v>
      </c>
      <c r="D29" s="29" t="s">
        <v>16</v>
      </c>
      <c r="E29" s="17">
        <f>F29+L29+M29</f>
        <v>168000</v>
      </c>
      <c r="F29" s="18">
        <f>J29</f>
        <v>168000</v>
      </c>
      <c r="G29" s="31" t="s">
        <v>41</v>
      </c>
      <c r="H29" s="29" t="s">
        <v>16</v>
      </c>
      <c r="I29" s="29" t="s">
        <v>16</v>
      </c>
      <c r="J29" s="35">
        <v>168000</v>
      </c>
      <c r="K29" s="35"/>
      <c r="L29" s="36"/>
      <c r="M29" s="37"/>
    </row>
    <row r="30" spans="1:13" s="39" customFormat="1" ht="60" x14ac:dyDescent="0.25">
      <c r="A30" s="66" t="s">
        <v>194</v>
      </c>
      <c r="B30" s="67" t="s">
        <v>46</v>
      </c>
      <c r="C30" s="68">
        <v>137</v>
      </c>
      <c r="D30" s="68" t="s">
        <v>16</v>
      </c>
      <c r="E30" s="69">
        <f>F30+L30+M30</f>
        <v>0</v>
      </c>
      <c r="F30" s="70">
        <f>J30</f>
        <v>0</v>
      </c>
      <c r="G30" s="74" t="s">
        <v>41</v>
      </c>
      <c r="H30" s="75" t="s">
        <v>16</v>
      </c>
      <c r="I30" s="75" t="s">
        <v>16</v>
      </c>
      <c r="J30" s="73"/>
      <c r="K30" s="73"/>
      <c r="L30" s="73"/>
      <c r="M30" s="73"/>
    </row>
    <row r="31" spans="1:13" s="43" customFormat="1" ht="14.25" hidden="1" customHeight="1" x14ac:dyDescent="0.25">
      <c r="A31" s="27"/>
      <c r="B31" s="28"/>
      <c r="C31" s="29"/>
      <c r="D31" s="29"/>
      <c r="E31" s="17"/>
      <c r="F31" s="18"/>
      <c r="G31" s="31"/>
      <c r="H31" s="29"/>
      <c r="I31" s="29"/>
      <c r="J31" s="40"/>
      <c r="K31" s="40"/>
      <c r="L31" s="41"/>
      <c r="M31" s="42"/>
    </row>
    <row r="32" spans="1:13" ht="30" x14ac:dyDescent="0.25">
      <c r="A32" s="27" t="s">
        <v>39</v>
      </c>
      <c r="B32" s="28" t="s">
        <v>48</v>
      </c>
      <c r="C32" s="29">
        <v>139</v>
      </c>
      <c r="D32" s="29" t="s">
        <v>16</v>
      </c>
      <c r="E32" s="17">
        <f>F32+L32+M32</f>
        <v>193379858.56</v>
      </c>
      <c r="F32" s="18">
        <f>J32</f>
        <v>193379858.56</v>
      </c>
      <c r="G32" s="31" t="s">
        <v>16</v>
      </c>
      <c r="H32" s="29" t="s">
        <v>16</v>
      </c>
      <c r="I32" s="29" t="s">
        <v>16</v>
      </c>
      <c r="J32" s="35">
        <v>193379858.56</v>
      </c>
      <c r="K32" s="35"/>
      <c r="L32" s="36"/>
      <c r="M32" s="37"/>
    </row>
    <row r="33" spans="1:13" x14ac:dyDescent="0.25">
      <c r="A33" s="27" t="s">
        <v>47</v>
      </c>
      <c r="B33" s="28" t="s">
        <v>49</v>
      </c>
      <c r="C33" s="29">
        <v>130</v>
      </c>
      <c r="D33" s="29" t="s">
        <v>16</v>
      </c>
      <c r="E33" s="17">
        <f>F33+L33+M33</f>
        <v>-50000000</v>
      </c>
      <c r="F33" s="18">
        <f>J33</f>
        <v>-50000000</v>
      </c>
      <c r="G33" s="31" t="s">
        <v>41</v>
      </c>
      <c r="H33" s="29" t="s">
        <v>41</v>
      </c>
      <c r="I33" s="29" t="s">
        <v>16</v>
      </c>
      <c r="J33" s="35">
        <v>-50000000</v>
      </c>
      <c r="K33" s="35"/>
      <c r="L33" s="36"/>
      <c r="M33" s="37"/>
    </row>
    <row r="34" spans="1:13" ht="30" x14ac:dyDescent="0.25">
      <c r="A34" s="27" t="s">
        <v>50</v>
      </c>
      <c r="B34" s="28" t="s">
        <v>51</v>
      </c>
      <c r="C34" s="29">
        <v>140</v>
      </c>
      <c r="D34" s="29" t="s">
        <v>16</v>
      </c>
      <c r="E34" s="17">
        <f>F34+L34+M34</f>
        <v>200000</v>
      </c>
      <c r="F34" s="18">
        <f>G34+H34+J34</f>
        <v>200000</v>
      </c>
      <c r="G34" s="18">
        <f>G36+G37+G38</f>
        <v>0</v>
      </c>
      <c r="H34" s="18">
        <f>H36+H37+H38</f>
        <v>0</v>
      </c>
      <c r="I34" s="18" t="s">
        <v>16</v>
      </c>
      <c r="J34" s="18">
        <f>J36+J37+J38</f>
        <v>200000</v>
      </c>
      <c r="K34" s="18">
        <f>K36+K37+K38</f>
        <v>0</v>
      </c>
      <c r="L34" s="18">
        <f>L36+L37+L38</f>
        <v>0</v>
      </c>
      <c r="M34" s="18">
        <f>M36+M37+M38</f>
        <v>0</v>
      </c>
    </row>
    <row r="35" spans="1:13" x14ac:dyDescent="0.25">
      <c r="A35" s="27"/>
      <c r="B35" s="28" t="s">
        <v>26</v>
      </c>
      <c r="C35" s="29" t="s">
        <v>16</v>
      </c>
      <c r="D35" s="29" t="s">
        <v>16</v>
      </c>
      <c r="E35" s="30" t="s">
        <v>16</v>
      </c>
      <c r="F35" s="29" t="s">
        <v>16</v>
      </c>
      <c r="G35" s="31" t="s">
        <v>16</v>
      </c>
      <c r="H35" s="29" t="s">
        <v>16</v>
      </c>
      <c r="I35" s="29" t="s">
        <v>16</v>
      </c>
      <c r="J35" s="29" t="s">
        <v>16</v>
      </c>
      <c r="K35" s="31" t="s">
        <v>16</v>
      </c>
      <c r="L35" s="29" t="s">
        <v>16</v>
      </c>
      <c r="M35" s="32" t="s">
        <v>16</v>
      </c>
    </row>
    <row r="36" spans="1:13" ht="135" x14ac:dyDescent="0.25">
      <c r="A36" s="27" t="s">
        <v>52</v>
      </c>
      <c r="B36" s="28" t="s">
        <v>53</v>
      </c>
      <c r="C36" s="29">
        <v>141</v>
      </c>
      <c r="D36" s="29" t="s">
        <v>16</v>
      </c>
      <c r="E36" s="17">
        <f>F36+L36+M36</f>
        <v>200000</v>
      </c>
      <c r="F36" s="18">
        <f>G36+H36+J36</f>
        <v>200000</v>
      </c>
      <c r="G36" s="35"/>
      <c r="H36" s="35"/>
      <c r="I36" s="29" t="s">
        <v>16</v>
      </c>
      <c r="J36" s="35">
        <v>200000</v>
      </c>
      <c r="K36" s="35"/>
      <c r="L36" s="36"/>
      <c r="M36" s="37"/>
    </row>
    <row r="37" spans="1:13" ht="150" x14ac:dyDescent="0.25">
      <c r="A37" s="27" t="s">
        <v>54</v>
      </c>
      <c r="B37" s="28" t="s">
        <v>55</v>
      </c>
      <c r="C37" s="29">
        <v>142</v>
      </c>
      <c r="D37" s="29" t="s">
        <v>16</v>
      </c>
      <c r="E37" s="17">
        <f>F37+L37+M37</f>
        <v>0</v>
      </c>
      <c r="F37" s="18">
        <f>G37+H37+J37</f>
        <v>0</v>
      </c>
      <c r="G37" s="35"/>
      <c r="H37" s="35"/>
      <c r="I37" s="29" t="s">
        <v>16</v>
      </c>
      <c r="J37" s="35"/>
      <c r="K37" s="35"/>
      <c r="L37" s="36"/>
      <c r="M37" s="37"/>
    </row>
    <row r="38" spans="1:13" ht="60" x14ac:dyDescent="0.25">
      <c r="A38" s="27" t="s">
        <v>56</v>
      </c>
      <c r="B38" s="28" t="s">
        <v>57</v>
      </c>
      <c r="C38" s="29">
        <v>149</v>
      </c>
      <c r="D38" s="29" t="s">
        <v>16</v>
      </c>
      <c r="E38" s="17">
        <f>F38+L38+M38</f>
        <v>0</v>
      </c>
      <c r="F38" s="18">
        <f>G38+H38+J38</f>
        <v>0</v>
      </c>
      <c r="G38" s="35"/>
      <c r="H38" s="35"/>
      <c r="I38" s="29" t="s">
        <v>16</v>
      </c>
      <c r="J38" s="35"/>
      <c r="K38" s="35"/>
      <c r="L38" s="36"/>
      <c r="M38" s="37"/>
    </row>
    <row r="39" spans="1:13" x14ac:dyDescent="0.25">
      <c r="A39" s="27" t="s">
        <v>58</v>
      </c>
      <c r="B39" s="28" t="s">
        <v>59</v>
      </c>
      <c r="C39" s="29">
        <v>180</v>
      </c>
      <c r="D39" s="29" t="s">
        <v>16</v>
      </c>
      <c r="E39" s="17">
        <f>F39+L39+M39</f>
        <v>0</v>
      </c>
      <c r="F39" s="18">
        <f>G39+H39+J39</f>
        <v>0</v>
      </c>
      <c r="G39" s="18">
        <f>G41</f>
        <v>0</v>
      </c>
      <c r="H39" s="18">
        <f>H41+SUM(H43:H46)</f>
        <v>0</v>
      </c>
      <c r="I39" s="33" t="s">
        <v>41</v>
      </c>
      <c r="J39" s="18">
        <f>J41+J42+SUM(J45:J46)</f>
        <v>0</v>
      </c>
      <c r="K39" s="18">
        <f>K41+K42+SUM(K45:K46)</f>
        <v>0</v>
      </c>
      <c r="L39" s="18">
        <f>SUM(L41:L46)</f>
        <v>0</v>
      </c>
      <c r="M39" s="18">
        <f>SUM(M41:M46)</f>
        <v>0</v>
      </c>
    </row>
    <row r="40" spans="1:13" x14ac:dyDescent="0.25">
      <c r="A40" s="27"/>
      <c r="B40" s="28" t="s">
        <v>26</v>
      </c>
      <c r="C40" s="29" t="s">
        <v>16</v>
      </c>
      <c r="D40" s="29" t="s">
        <v>16</v>
      </c>
      <c r="E40" s="30" t="s">
        <v>16</v>
      </c>
      <c r="F40" s="29" t="s">
        <v>16</v>
      </c>
      <c r="G40" s="31" t="s">
        <v>16</v>
      </c>
      <c r="H40" s="29" t="s">
        <v>16</v>
      </c>
      <c r="I40" s="32" t="s">
        <v>16</v>
      </c>
      <c r="J40" s="32" t="s">
        <v>16</v>
      </c>
      <c r="K40" s="38" t="s">
        <v>16</v>
      </c>
      <c r="L40" s="32" t="s">
        <v>16</v>
      </c>
      <c r="M40" s="32" t="s">
        <v>16</v>
      </c>
    </row>
    <row r="41" spans="1:13" ht="45" x14ac:dyDescent="0.25">
      <c r="A41" s="27" t="s">
        <v>60</v>
      </c>
      <c r="B41" s="28" t="s">
        <v>61</v>
      </c>
      <c r="C41" s="29">
        <v>181</v>
      </c>
      <c r="D41" s="29" t="s">
        <v>16</v>
      </c>
      <c r="E41" s="17">
        <f>F41+L41+M41</f>
        <v>0</v>
      </c>
      <c r="F41" s="18">
        <f>G41+H41+J41</f>
        <v>0</v>
      </c>
      <c r="G41" s="35"/>
      <c r="H41" s="35"/>
      <c r="I41" s="29" t="s">
        <v>16</v>
      </c>
      <c r="J41" s="35"/>
      <c r="K41" s="35"/>
      <c r="L41" s="36"/>
      <c r="M41" s="37"/>
    </row>
    <row r="42" spans="1:13" ht="30" x14ac:dyDescent="0.25">
      <c r="A42" s="27" t="s">
        <v>62</v>
      </c>
      <c r="B42" s="28" t="s">
        <v>63</v>
      </c>
      <c r="C42" s="29">
        <v>182</v>
      </c>
      <c r="D42" s="29" t="s">
        <v>16</v>
      </c>
      <c r="E42" s="17">
        <f>F42+L42+M42</f>
        <v>0</v>
      </c>
      <c r="F42" s="18">
        <f>J42</f>
        <v>0</v>
      </c>
      <c r="G42" s="31" t="s">
        <v>16</v>
      </c>
      <c r="H42" s="29" t="s">
        <v>16</v>
      </c>
      <c r="I42" s="29" t="s">
        <v>16</v>
      </c>
      <c r="J42" s="35"/>
      <c r="K42" s="35"/>
      <c r="L42" s="36"/>
      <c r="M42" s="37"/>
    </row>
    <row r="43" spans="1:13" ht="105" x14ac:dyDescent="0.25">
      <c r="A43" s="27" t="s">
        <v>64</v>
      </c>
      <c r="B43" s="28" t="s">
        <v>9</v>
      </c>
      <c r="C43" s="29">
        <v>187</v>
      </c>
      <c r="D43" s="29" t="s">
        <v>16</v>
      </c>
      <c r="E43" s="17">
        <f>F43+L43+M43</f>
        <v>0</v>
      </c>
      <c r="F43" s="18">
        <f>H43</f>
        <v>0</v>
      </c>
      <c r="G43" s="31" t="s">
        <v>16</v>
      </c>
      <c r="H43" s="35"/>
      <c r="I43" s="29" t="s">
        <v>16</v>
      </c>
      <c r="J43" s="29" t="s">
        <v>16</v>
      </c>
      <c r="K43" s="31" t="s">
        <v>16</v>
      </c>
      <c r="L43" s="36"/>
      <c r="M43" s="37"/>
    </row>
    <row r="44" spans="1:13" ht="105" hidden="1" x14ac:dyDescent="0.25">
      <c r="A44" s="27" t="s">
        <v>65</v>
      </c>
      <c r="B44" s="28" t="s">
        <v>66</v>
      </c>
      <c r="C44" s="29">
        <v>187</v>
      </c>
      <c r="D44" s="29" t="s">
        <v>16</v>
      </c>
      <c r="E44" s="17">
        <f>F44+L44+M44</f>
        <v>0</v>
      </c>
      <c r="F44" s="18">
        <f>H44</f>
        <v>0</v>
      </c>
      <c r="G44" s="31" t="s">
        <v>16</v>
      </c>
      <c r="H44" s="35"/>
      <c r="I44" s="29" t="s">
        <v>16</v>
      </c>
      <c r="J44" s="29" t="s">
        <v>16</v>
      </c>
      <c r="K44" s="31" t="s">
        <v>16</v>
      </c>
      <c r="L44" s="36"/>
      <c r="M44" s="37"/>
    </row>
    <row r="45" spans="1:13" s="39" customFormat="1" ht="45" x14ac:dyDescent="0.25">
      <c r="A45" s="66" t="s">
        <v>65</v>
      </c>
      <c r="B45" s="67" t="s">
        <v>67</v>
      </c>
      <c r="C45" s="68">
        <v>189</v>
      </c>
      <c r="D45" s="68" t="s">
        <v>16</v>
      </c>
      <c r="E45" s="69">
        <f>F45+L45+M45</f>
        <v>0</v>
      </c>
      <c r="F45" s="70">
        <f>H45+J45</f>
        <v>0</v>
      </c>
      <c r="G45" s="71" t="s">
        <v>16</v>
      </c>
      <c r="H45" s="72"/>
      <c r="I45" s="68" t="s">
        <v>16</v>
      </c>
      <c r="J45" s="72"/>
      <c r="K45" s="72"/>
      <c r="L45" s="72"/>
      <c r="M45" s="73"/>
    </row>
    <row r="46" spans="1:13" s="39" customFormat="1" hidden="1" x14ac:dyDescent="0.25">
      <c r="A46" s="27"/>
      <c r="B46" s="28"/>
      <c r="C46" s="29"/>
      <c r="D46" s="29"/>
      <c r="E46" s="17"/>
      <c r="F46" s="40"/>
      <c r="G46" s="31"/>
      <c r="H46" s="44"/>
      <c r="I46" s="29"/>
      <c r="J46" s="35"/>
      <c r="K46" s="35"/>
      <c r="L46" s="36"/>
      <c r="M46" s="37"/>
    </row>
    <row r="47" spans="1:13" s="26" customFormat="1" ht="42.75" x14ac:dyDescent="0.2">
      <c r="A47" s="21" t="s">
        <v>68</v>
      </c>
      <c r="B47" s="22" t="s">
        <v>69</v>
      </c>
      <c r="C47" s="23" t="s">
        <v>16</v>
      </c>
      <c r="D47" s="23" t="s">
        <v>16</v>
      </c>
      <c r="E47" s="17">
        <f>F47+L47+M47</f>
        <v>0</v>
      </c>
      <c r="F47" s="17">
        <f>G47+H47+I47+J47</f>
        <v>0</v>
      </c>
      <c r="G47" s="20"/>
      <c r="H47" s="20"/>
      <c r="I47" s="20"/>
      <c r="J47" s="20"/>
      <c r="K47" s="20"/>
      <c r="L47" s="24"/>
      <c r="M47" s="19"/>
    </row>
    <row r="48" spans="1:13" ht="42.75" x14ac:dyDescent="0.25">
      <c r="A48" s="21" t="s">
        <v>70</v>
      </c>
      <c r="B48" s="22" t="s">
        <v>195</v>
      </c>
      <c r="C48" s="23" t="s">
        <v>16</v>
      </c>
      <c r="D48" s="23" t="s">
        <v>16</v>
      </c>
      <c r="E48" s="17">
        <f>F48+L48+M48</f>
        <v>660107788.55999994</v>
      </c>
      <c r="F48" s="17">
        <f>G48+H48+I48+J48</f>
        <v>660107788.55999994</v>
      </c>
      <c r="G48" s="17">
        <f>G50+G63+G68+G105+G109+G110+G111+G112+G121</f>
        <v>183159930</v>
      </c>
      <c r="H48" s="17">
        <f>H50+H63+H68+H105+H109+H110+H111+H112+H121</f>
        <v>0</v>
      </c>
      <c r="I48" s="17">
        <f>I63+I68+I105+I109+I110+I111+I112+I121</f>
        <v>0</v>
      </c>
      <c r="J48" s="17">
        <f>J50+J63+J68+J105+J109+J110+J111+J112+J121+J125-J126</f>
        <v>476947858.56</v>
      </c>
      <c r="K48" s="17">
        <f>K50+K63+K68+K105+K109+K110+K111+K112+K121</f>
        <v>0</v>
      </c>
      <c r="L48" s="17">
        <f>L50+L63+L68+L105+L109+L110+L111+L112+L121</f>
        <v>0</v>
      </c>
      <c r="M48" s="17">
        <f>M50+M63+M68+M105+M109+M110+M111+M112+M121</f>
        <v>0</v>
      </c>
    </row>
    <row r="49" spans="1:13" x14ac:dyDescent="0.25">
      <c r="A49" s="45"/>
      <c r="B49" s="28" t="s">
        <v>23</v>
      </c>
      <c r="C49" s="29" t="s">
        <v>16</v>
      </c>
      <c r="D49" s="29" t="s">
        <v>16</v>
      </c>
      <c r="E49" s="30" t="s">
        <v>16</v>
      </c>
      <c r="F49" s="29" t="s">
        <v>16</v>
      </c>
      <c r="G49" s="31" t="s">
        <v>16</v>
      </c>
      <c r="H49" s="29" t="s">
        <v>16</v>
      </c>
      <c r="I49" s="32" t="s">
        <v>16</v>
      </c>
      <c r="J49" s="32" t="s">
        <v>16</v>
      </c>
      <c r="K49" s="38" t="s">
        <v>16</v>
      </c>
      <c r="L49" s="32" t="s">
        <v>16</v>
      </c>
      <c r="M49" s="32" t="s">
        <v>16</v>
      </c>
    </row>
    <row r="50" spans="1:13" ht="30" x14ac:dyDescent="0.25">
      <c r="A50" s="27" t="s">
        <v>71</v>
      </c>
      <c r="B50" s="28" t="s">
        <v>208</v>
      </c>
      <c r="C50" s="29">
        <v>110</v>
      </c>
      <c r="D50" s="29">
        <v>210</v>
      </c>
      <c r="E50" s="17">
        <f>F50+L50+M50</f>
        <v>213730800</v>
      </c>
      <c r="F50" s="18">
        <f>G50+H50+J50</f>
        <v>213730800</v>
      </c>
      <c r="G50" s="18">
        <f>G52+G53+G58+G59</f>
        <v>97242941.439999998</v>
      </c>
      <c r="H50" s="18">
        <f>H52+H53+H58+H59</f>
        <v>0</v>
      </c>
      <c r="I50" s="34" t="s">
        <v>16</v>
      </c>
      <c r="J50" s="18">
        <f>J52+J53+J58+J59</f>
        <v>116487858.56</v>
      </c>
      <c r="K50" s="18">
        <f>K52+K53+K58+K59</f>
        <v>0</v>
      </c>
      <c r="L50" s="18">
        <f>L52+L53+L58+L59</f>
        <v>0</v>
      </c>
      <c r="M50" s="18">
        <f>M52+M53+M58+M59</f>
        <v>0</v>
      </c>
    </row>
    <row r="51" spans="1:13" x14ac:dyDescent="0.25">
      <c r="A51" s="45"/>
      <c r="B51" s="28" t="s">
        <v>26</v>
      </c>
      <c r="C51" s="29" t="s">
        <v>16</v>
      </c>
      <c r="D51" s="29" t="s">
        <v>16</v>
      </c>
      <c r="E51" s="30" t="s">
        <v>16</v>
      </c>
      <c r="F51" s="31" t="s">
        <v>16</v>
      </c>
      <c r="G51" s="31" t="s">
        <v>16</v>
      </c>
      <c r="H51" s="31" t="s">
        <v>16</v>
      </c>
      <c r="I51" s="38" t="s">
        <v>16</v>
      </c>
      <c r="J51" s="32" t="s">
        <v>16</v>
      </c>
      <c r="K51" s="38" t="s">
        <v>16</v>
      </c>
      <c r="L51" s="32" t="s">
        <v>16</v>
      </c>
      <c r="M51" s="32" t="s">
        <v>16</v>
      </c>
    </row>
    <row r="52" spans="1:13" ht="30" x14ac:dyDescent="0.25">
      <c r="A52" s="27" t="s">
        <v>72</v>
      </c>
      <c r="B52" s="28" t="s">
        <v>73</v>
      </c>
      <c r="C52" s="29">
        <v>111</v>
      </c>
      <c r="D52" s="29">
        <v>211</v>
      </c>
      <c r="E52" s="17">
        <f>F52+L52+M52</f>
        <v>166860000</v>
      </c>
      <c r="F52" s="18">
        <f>G52+H52+J52</f>
        <v>166860000</v>
      </c>
      <c r="G52" s="35">
        <v>75971048</v>
      </c>
      <c r="H52" s="35"/>
      <c r="I52" s="38" t="s">
        <v>16</v>
      </c>
      <c r="J52" s="37">
        <v>90888952</v>
      </c>
      <c r="K52" s="37"/>
      <c r="L52" s="36"/>
      <c r="M52" s="37"/>
    </row>
    <row r="53" spans="1:13" ht="60" x14ac:dyDescent="0.25">
      <c r="A53" s="27" t="s">
        <v>74</v>
      </c>
      <c r="B53" s="28" t="s">
        <v>75</v>
      </c>
      <c r="C53" s="29">
        <v>112</v>
      </c>
      <c r="D53" s="29" t="s">
        <v>16</v>
      </c>
      <c r="E53" s="17">
        <f>F53+L53+M53</f>
        <v>150000</v>
      </c>
      <c r="F53" s="18">
        <f>G53+H53+J53</f>
        <v>150000</v>
      </c>
      <c r="G53" s="18">
        <f>G55+G56+G57</f>
        <v>0</v>
      </c>
      <c r="H53" s="18">
        <f>H55+H56+H57</f>
        <v>0</v>
      </c>
      <c r="I53" s="33" t="s">
        <v>16</v>
      </c>
      <c r="J53" s="18">
        <f>J55+J56+J57</f>
        <v>150000</v>
      </c>
      <c r="K53" s="18">
        <f>K55+K56+K57</f>
        <v>0</v>
      </c>
      <c r="L53" s="18">
        <f>L55+L56+L57</f>
        <v>0</v>
      </c>
      <c r="M53" s="18">
        <f>M55+M56+M57</f>
        <v>0</v>
      </c>
    </row>
    <row r="54" spans="1:13" x14ac:dyDescent="0.25">
      <c r="A54" s="45"/>
      <c r="B54" s="28" t="s">
        <v>23</v>
      </c>
      <c r="C54" s="29" t="s">
        <v>16</v>
      </c>
      <c r="D54" s="29" t="s">
        <v>16</v>
      </c>
      <c r="E54" s="30" t="s">
        <v>16</v>
      </c>
      <c r="F54" s="31" t="s">
        <v>16</v>
      </c>
      <c r="G54" s="31" t="s">
        <v>16</v>
      </c>
      <c r="H54" s="31" t="s">
        <v>16</v>
      </c>
      <c r="I54" s="38" t="s">
        <v>16</v>
      </c>
      <c r="J54" s="32" t="s">
        <v>16</v>
      </c>
      <c r="K54" s="38" t="s">
        <v>16</v>
      </c>
      <c r="L54" s="32" t="s">
        <v>16</v>
      </c>
      <c r="M54" s="32" t="s">
        <v>16</v>
      </c>
    </row>
    <row r="55" spans="1:13" x14ac:dyDescent="0.25">
      <c r="A55" s="27" t="s">
        <v>76</v>
      </c>
      <c r="B55" s="28" t="s">
        <v>77</v>
      </c>
      <c r="C55" s="29">
        <v>112</v>
      </c>
      <c r="D55" s="29">
        <v>212</v>
      </c>
      <c r="E55" s="17">
        <f>F55+L55+M55</f>
        <v>0</v>
      </c>
      <c r="F55" s="18">
        <f>G55+H55+J55</f>
        <v>0</v>
      </c>
      <c r="G55" s="35"/>
      <c r="H55" s="35"/>
      <c r="I55" s="38" t="s">
        <v>16</v>
      </c>
      <c r="J55" s="37"/>
      <c r="K55" s="37"/>
      <c r="L55" s="36"/>
      <c r="M55" s="37"/>
    </row>
    <row r="56" spans="1:13" ht="30" x14ac:dyDescent="0.25">
      <c r="A56" s="27" t="s">
        <v>78</v>
      </c>
      <c r="B56" s="28" t="s">
        <v>79</v>
      </c>
      <c r="C56" s="29">
        <v>112</v>
      </c>
      <c r="D56" s="29">
        <v>262</v>
      </c>
      <c r="E56" s="17">
        <f>F56+L56+M56</f>
        <v>0</v>
      </c>
      <c r="F56" s="18">
        <f>G56+H56+J56</f>
        <v>0</v>
      </c>
      <c r="G56" s="35"/>
      <c r="H56" s="35"/>
      <c r="I56" s="38" t="s">
        <v>16</v>
      </c>
      <c r="J56" s="37"/>
      <c r="K56" s="37"/>
      <c r="L56" s="36"/>
      <c r="M56" s="37"/>
    </row>
    <row r="57" spans="1:13" x14ac:dyDescent="0.25">
      <c r="A57" s="27" t="s">
        <v>80</v>
      </c>
      <c r="B57" s="28" t="s">
        <v>81</v>
      </c>
      <c r="C57" s="29">
        <v>112</v>
      </c>
      <c r="D57" s="29">
        <v>290</v>
      </c>
      <c r="E57" s="17">
        <f>F57+L57+M57</f>
        <v>150000</v>
      </c>
      <c r="F57" s="18">
        <f>G57+H57+J57</f>
        <v>150000</v>
      </c>
      <c r="G57" s="35"/>
      <c r="H57" s="35"/>
      <c r="I57" s="38" t="s">
        <v>16</v>
      </c>
      <c r="J57" s="37">
        <v>150000</v>
      </c>
      <c r="K57" s="37"/>
      <c r="L57" s="36"/>
      <c r="M57" s="37"/>
    </row>
    <row r="58" spans="1:13" ht="120" x14ac:dyDescent="0.25">
      <c r="A58" s="27" t="s">
        <v>82</v>
      </c>
      <c r="B58" s="28" t="s">
        <v>196</v>
      </c>
      <c r="C58" s="29">
        <v>113</v>
      </c>
      <c r="D58" s="29">
        <v>290</v>
      </c>
      <c r="E58" s="17">
        <f>F58+L58+M58</f>
        <v>0</v>
      </c>
      <c r="F58" s="18">
        <f>G58+H58+J58</f>
        <v>0</v>
      </c>
      <c r="G58" s="35"/>
      <c r="H58" s="35"/>
      <c r="I58" s="38" t="s">
        <v>16</v>
      </c>
      <c r="J58" s="37"/>
      <c r="K58" s="37"/>
      <c r="L58" s="36"/>
      <c r="M58" s="37"/>
    </row>
    <row r="59" spans="1:13" ht="90" x14ac:dyDescent="0.25">
      <c r="A59" s="27" t="s">
        <v>197</v>
      </c>
      <c r="B59" s="28" t="s">
        <v>83</v>
      </c>
      <c r="C59" s="29">
        <v>119</v>
      </c>
      <c r="D59" s="29" t="s">
        <v>16</v>
      </c>
      <c r="E59" s="17">
        <f>F59+L59+M59</f>
        <v>46720800</v>
      </c>
      <c r="F59" s="18">
        <f>G59+H59+J59</f>
        <v>46720800</v>
      </c>
      <c r="G59" s="18">
        <f>G61+G62</f>
        <v>21271893.440000001</v>
      </c>
      <c r="H59" s="18">
        <f>H61+H62</f>
        <v>0</v>
      </c>
      <c r="I59" s="33" t="s">
        <v>16</v>
      </c>
      <c r="J59" s="18">
        <f>J61+J62</f>
        <v>25448906.559999999</v>
      </c>
      <c r="K59" s="18">
        <f>K61+K62</f>
        <v>0</v>
      </c>
      <c r="L59" s="18">
        <f>L61+L62</f>
        <v>0</v>
      </c>
      <c r="M59" s="18">
        <f>M61+M62</f>
        <v>0</v>
      </c>
    </row>
    <row r="60" spans="1:13" x14ac:dyDescent="0.25">
      <c r="A60" s="27"/>
      <c r="B60" s="28" t="s">
        <v>23</v>
      </c>
      <c r="C60" s="29" t="s">
        <v>16</v>
      </c>
      <c r="D60" s="29" t="s">
        <v>16</v>
      </c>
      <c r="E60" s="30" t="s">
        <v>16</v>
      </c>
      <c r="F60" s="31" t="s">
        <v>16</v>
      </c>
      <c r="G60" s="31" t="s">
        <v>16</v>
      </c>
      <c r="H60" s="31" t="s">
        <v>16</v>
      </c>
      <c r="I60" s="38" t="s">
        <v>16</v>
      </c>
      <c r="J60" s="38" t="s">
        <v>16</v>
      </c>
      <c r="K60" s="38" t="s">
        <v>16</v>
      </c>
      <c r="L60" s="38" t="s">
        <v>16</v>
      </c>
      <c r="M60" s="38" t="s">
        <v>16</v>
      </c>
    </row>
    <row r="61" spans="1:13" ht="30" x14ac:dyDescent="0.25">
      <c r="A61" s="27" t="s">
        <v>198</v>
      </c>
      <c r="B61" s="28" t="s">
        <v>84</v>
      </c>
      <c r="C61" s="29">
        <v>119</v>
      </c>
      <c r="D61" s="29">
        <v>213</v>
      </c>
      <c r="E61" s="17">
        <f>F61+L61+M61</f>
        <v>46720800</v>
      </c>
      <c r="F61" s="18">
        <f>G61+H61+J61</f>
        <v>46720800</v>
      </c>
      <c r="G61" s="46">
        <v>21271893.440000001</v>
      </c>
      <c r="H61" s="35"/>
      <c r="I61" s="38" t="s">
        <v>16</v>
      </c>
      <c r="J61" s="37">
        <v>25448906.559999999</v>
      </c>
      <c r="K61" s="37"/>
      <c r="L61" s="36"/>
      <c r="M61" s="37"/>
    </row>
    <row r="62" spans="1:13" ht="30" x14ac:dyDescent="0.25">
      <c r="A62" s="27" t="s">
        <v>199</v>
      </c>
      <c r="B62" s="28" t="s">
        <v>79</v>
      </c>
      <c r="C62" s="29">
        <v>119</v>
      </c>
      <c r="D62" s="29">
        <v>262</v>
      </c>
      <c r="E62" s="17">
        <f>F62+L62+M62</f>
        <v>0</v>
      </c>
      <c r="F62" s="18">
        <f>G62+H62+J62</f>
        <v>0</v>
      </c>
      <c r="G62" s="46"/>
      <c r="H62" s="35"/>
      <c r="I62" s="38" t="s">
        <v>16</v>
      </c>
      <c r="J62" s="37"/>
      <c r="K62" s="37"/>
      <c r="L62" s="36"/>
      <c r="M62" s="37"/>
    </row>
    <row r="63" spans="1:13" ht="90" x14ac:dyDescent="0.25">
      <c r="A63" s="27" t="s">
        <v>85</v>
      </c>
      <c r="B63" s="28" t="s">
        <v>86</v>
      </c>
      <c r="C63" s="29">
        <v>243</v>
      </c>
      <c r="D63" s="29" t="s">
        <v>16</v>
      </c>
      <c r="E63" s="17">
        <f>F63+L63+M63</f>
        <v>0</v>
      </c>
      <c r="F63" s="18">
        <f>G63+H63+I63+J63</f>
        <v>0</v>
      </c>
      <c r="G63" s="18">
        <f>G66</f>
        <v>0</v>
      </c>
      <c r="H63" s="18">
        <f>H65+H67</f>
        <v>0</v>
      </c>
      <c r="I63" s="18">
        <f>I65+I66+I67</f>
        <v>0</v>
      </c>
      <c r="J63" s="18">
        <f>J65+J66+J67</f>
        <v>0</v>
      </c>
      <c r="K63" s="18">
        <f>K65+K66+K67</f>
        <v>0</v>
      </c>
      <c r="L63" s="18">
        <f>L65+L66+L67</f>
        <v>0</v>
      </c>
      <c r="M63" s="18">
        <f>M65+M66+M67</f>
        <v>0</v>
      </c>
    </row>
    <row r="64" spans="1:13" x14ac:dyDescent="0.25">
      <c r="A64" s="27"/>
      <c r="B64" s="28" t="s">
        <v>26</v>
      </c>
      <c r="C64" s="29" t="s">
        <v>16</v>
      </c>
      <c r="D64" s="29" t="s">
        <v>16</v>
      </c>
      <c r="E64" s="30" t="s">
        <v>16</v>
      </c>
      <c r="F64" s="31" t="s">
        <v>16</v>
      </c>
      <c r="G64" s="31" t="s">
        <v>16</v>
      </c>
      <c r="H64" s="31" t="s">
        <v>16</v>
      </c>
      <c r="I64" s="38" t="s">
        <v>16</v>
      </c>
      <c r="J64" s="38" t="s">
        <v>16</v>
      </c>
      <c r="K64" s="38" t="s">
        <v>16</v>
      </c>
      <c r="L64" s="38" t="s">
        <v>16</v>
      </c>
      <c r="M64" s="38" t="s">
        <v>16</v>
      </c>
    </row>
    <row r="65" spans="1:13" x14ac:dyDescent="0.25">
      <c r="A65" s="27" t="s">
        <v>87</v>
      </c>
      <c r="B65" s="28" t="s">
        <v>88</v>
      </c>
      <c r="C65" s="29">
        <v>243</v>
      </c>
      <c r="D65" s="29">
        <v>225</v>
      </c>
      <c r="E65" s="17">
        <f>F65+L65+M65</f>
        <v>0</v>
      </c>
      <c r="F65" s="18">
        <f>H65+I65+J65</f>
        <v>0</v>
      </c>
      <c r="G65" s="31" t="s">
        <v>16</v>
      </c>
      <c r="H65" s="35"/>
      <c r="I65" s="37"/>
      <c r="J65" s="37"/>
      <c r="K65" s="37"/>
      <c r="L65" s="36"/>
      <c r="M65" s="37"/>
    </row>
    <row r="66" spans="1:13" ht="60" x14ac:dyDescent="0.25">
      <c r="A66" s="27" t="s">
        <v>89</v>
      </c>
      <c r="B66" s="28" t="s">
        <v>206</v>
      </c>
      <c r="C66" s="29">
        <v>243</v>
      </c>
      <c r="D66" s="29">
        <v>225</v>
      </c>
      <c r="E66" s="17">
        <f>F66+L66+M66</f>
        <v>0</v>
      </c>
      <c r="F66" s="18">
        <f>G66+I66+J66</f>
        <v>0</v>
      </c>
      <c r="G66" s="35"/>
      <c r="H66" s="31" t="s">
        <v>16</v>
      </c>
      <c r="I66" s="37"/>
      <c r="J66" s="37"/>
      <c r="K66" s="37"/>
      <c r="L66" s="36"/>
      <c r="M66" s="37"/>
    </row>
    <row r="67" spans="1:13" ht="30" x14ac:dyDescent="0.25">
      <c r="A67" s="27" t="s">
        <v>207</v>
      </c>
      <c r="B67" s="28" t="s">
        <v>90</v>
      </c>
      <c r="C67" s="29">
        <v>243</v>
      </c>
      <c r="D67" s="29">
        <v>226</v>
      </c>
      <c r="E67" s="17">
        <f>F67+L67+M67</f>
        <v>0</v>
      </c>
      <c r="F67" s="18">
        <f>H67+I67+J67</f>
        <v>0</v>
      </c>
      <c r="G67" s="31" t="s">
        <v>16</v>
      </c>
      <c r="H67" s="35"/>
      <c r="I67" s="37"/>
      <c r="J67" s="37"/>
      <c r="K67" s="37"/>
      <c r="L67" s="36"/>
      <c r="M67" s="37"/>
    </row>
    <row r="68" spans="1:13" ht="90" x14ac:dyDescent="0.25">
      <c r="A68" s="27" t="s">
        <v>91</v>
      </c>
      <c r="B68" s="28" t="s">
        <v>209</v>
      </c>
      <c r="C68" s="29">
        <v>244</v>
      </c>
      <c r="D68" s="29" t="s">
        <v>16</v>
      </c>
      <c r="E68" s="17">
        <f>F68+L68+M68</f>
        <v>445976988.56</v>
      </c>
      <c r="F68" s="18">
        <f>G68+H68+I68+J68</f>
        <v>445976988.56</v>
      </c>
      <c r="G68" s="18">
        <f t="shared" ref="G68:M68" si="0">G70+G71+G72+G73+G74+G82+G89+G90+G97+G98+G104</f>
        <v>85916988.560000002</v>
      </c>
      <c r="H68" s="18">
        <f t="shared" si="0"/>
        <v>0</v>
      </c>
      <c r="I68" s="18">
        <f t="shared" si="0"/>
        <v>0</v>
      </c>
      <c r="J68" s="18">
        <f t="shared" si="0"/>
        <v>360060000</v>
      </c>
      <c r="K68" s="18">
        <f t="shared" si="0"/>
        <v>0</v>
      </c>
      <c r="L68" s="18">
        <f t="shared" si="0"/>
        <v>0</v>
      </c>
      <c r="M68" s="18">
        <f t="shared" si="0"/>
        <v>0</v>
      </c>
    </row>
    <row r="69" spans="1:13" x14ac:dyDescent="0.25">
      <c r="A69" s="45"/>
      <c r="B69" s="28" t="s">
        <v>26</v>
      </c>
      <c r="C69" s="29" t="s">
        <v>16</v>
      </c>
      <c r="D69" s="29" t="s">
        <v>16</v>
      </c>
      <c r="E69" s="30" t="s">
        <v>16</v>
      </c>
      <c r="F69" s="31" t="s">
        <v>16</v>
      </c>
      <c r="G69" s="31" t="s">
        <v>16</v>
      </c>
      <c r="H69" s="31" t="s">
        <v>16</v>
      </c>
      <c r="I69" s="38" t="s">
        <v>16</v>
      </c>
      <c r="J69" s="38" t="s">
        <v>16</v>
      </c>
      <c r="K69" s="38" t="s">
        <v>16</v>
      </c>
      <c r="L69" s="38" t="s">
        <v>16</v>
      </c>
      <c r="M69" s="38" t="s">
        <v>16</v>
      </c>
    </row>
    <row r="70" spans="1:13" x14ac:dyDescent="0.25">
      <c r="A70" s="45" t="s">
        <v>92</v>
      </c>
      <c r="B70" s="28" t="s">
        <v>93</v>
      </c>
      <c r="C70" s="29">
        <v>244</v>
      </c>
      <c r="D70" s="29">
        <v>221</v>
      </c>
      <c r="E70" s="17">
        <f>F70+L70+M70</f>
        <v>3330000</v>
      </c>
      <c r="F70" s="18">
        <f>G70+H70+I70+J70</f>
        <v>3330000</v>
      </c>
      <c r="G70" s="35">
        <v>670000</v>
      </c>
      <c r="H70" s="35"/>
      <c r="I70" s="37"/>
      <c r="J70" s="37">
        <v>2660000</v>
      </c>
      <c r="K70" s="37"/>
      <c r="L70" s="36"/>
      <c r="M70" s="37"/>
    </row>
    <row r="71" spans="1:13" x14ac:dyDescent="0.25">
      <c r="A71" s="45" t="s">
        <v>94</v>
      </c>
      <c r="B71" s="28" t="s">
        <v>95</v>
      </c>
      <c r="C71" s="29">
        <v>244</v>
      </c>
      <c r="D71" s="29">
        <v>222</v>
      </c>
      <c r="E71" s="17">
        <f>F71+L71+M71</f>
        <v>1100000</v>
      </c>
      <c r="F71" s="18">
        <f>G71+H71+I71+J71</f>
        <v>1100000</v>
      </c>
      <c r="G71" s="35">
        <v>500000</v>
      </c>
      <c r="H71" s="35"/>
      <c r="I71" s="37"/>
      <c r="J71" s="37">
        <v>600000</v>
      </c>
      <c r="K71" s="37"/>
      <c r="L71" s="36"/>
      <c r="M71" s="37"/>
    </row>
    <row r="72" spans="1:13" x14ac:dyDescent="0.25">
      <c r="A72" s="45" t="s">
        <v>96</v>
      </c>
      <c r="B72" s="28" t="s">
        <v>97</v>
      </c>
      <c r="C72" s="29">
        <v>244</v>
      </c>
      <c r="D72" s="29">
        <v>223</v>
      </c>
      <c r="E72" s="17">
        <f>F72+L72+M72</f>
        <v>138000000</v>
      </c>
      <c r="F72" s="18">
        <f>G72+H72+I72+J72</f>
        <v>138000000</v>
      </c>
      <c r="G72" s="35">
        <v>20000000</v>
      </c>
      <c r="H72" s="35"/>
      <c r="I72" s="37"/>
      <c r="J72" s="37">
        <v>118000000</v>
      </c>
      <c r="K72" s="37"/>
      <c r="L72" s="36"/>
      <c r="M72" s="37"/>
    </row>
    <row r="73" spans="1:13" ht="30" x14ac:dyDescent="0.25">
      <c r="A73" s="45" t="s">
        <v>98</v>
      </c>
      <c r="B73" s="28" t="s">
        <v>99</v>
      </c>
      <c r="C73" s="29">
        <v>244</v>
      </c>
      <c r="D73" s="29">
        <v>224</v>
      </c>
      <c r="E73" s="17">
        <f>F73+L73+M73</f>
        <v>1100000</v>
      </c>
      <c r="F73" s="18">
        <f>G73+H73+I73+J73</f>
        <v>1100000</v>
      </c>
      <c r="G73" s="35">
        <v>500000</v>
      </c>
      <c r="H73" s="35"/>
      <c r="I73" s="37"/>
      <c r="J73" s="37">
        <v>600000</v>
      </c>
      <c r="K73" s="37"/>
      <c r="L73" s="36"/>
      <c r="M73" s="37"/>
    </row>
    <row r="74" spans="1:13" ht="30" x14ac:dyDescent="0.25">
      <c r="A74" s="27" t="s">
        <v>100</v>
      </c>
      <c r="B74" s="28" t="s">
        <v>101</v>
      </c>
      <c r="C74" s="29">
        <v>244</v>
      </c>
      <c r="D74" s="29">
        <v>225</v>
      </c>
      <c r="E74" s="17">
        <f>F74+L74+M74</f>
        <v>188500000</v>
      </c>
      <c r="F74" s="18">
        <f>G74+H74+I74+J74</f>
        <v>188500000</v>
      </c>
      <c r="G74" s="18">
        <f t="shared" ref="G74:M74" si="1">G76+G77+G78+G79+G80+G81</f>
        <v>25500000</v>
      </c>
      <c r="H74" s="18">
        <f t="shared" si="1"/>
        <v>0</v>
      </c>
      <c r="I74" s="18">
        <f t="shared" si="1"/>
        <v>0</v>
      </c>
      <c r="J74" s="18">
        <f t="shared" si="1"/>
        <v>163000000</v>
      </c>
      <c r="K74" s="18">
        <f t="shared" si="1"/>
        <v>0</v>
      </c>
      <c r="L74" s="18">
        <f t="shared" si="1"/>
        <v>0</v>
      </c>
      <c r="M74" s="18">
        <f t="shared" si="1"/>
        <v>0</v>
      </c>
    </row>
    <row r="75" spans="1:13" x14ac:dyDescent="0.25">
      <c r="A75" s="27"/>
      <c r="B75" s="28" t="s">
        <v>23</v>
      </c>
      <c r="C75" s="29" t="s">
        <v>16</v>
      </c>
      <c r="D75" s="29" t="s">
        <v>16</v>
      </c>
      <c r="E75" s="30" t="s">
        <v>16</v>
      </c>
      <c r="F75" s="31" t="s">
        <v>16</v>
      </c>
      <c r="G75" s="31" t="s">
        <v>16</v>
      </c>
      <c r="H75" s="31" t="s">
        <v>16</v>
      </c>
      <c r="I75" s="38" t="s">
        <v>16</v>
      </c>
      <c r="J75" s="38" t="s">
        <v>16</v>
      </c>
      <c r="K75" s="38" t="s">
        <v>16</v>
      </c>
      <c r="L75" s="38" t="s">
        <v>16</v>
      </c>
      <c r="M75" s="38" t="s">
        <v>16</v>
      </c>
    </row>
    <row r="76" spans="1:13" ht="60" x14ac:dyDescent="0.25">
      <c r="A76" s="27" t="s">
        <v>102</v>
      </c>
      <c r="B76" s="28" t="s">
        <v>103</v>
      </c>
      <c r="C76" s="29">
        <v>244</v>
      </c>
      <c r="D76" s="29">
        <v>225</v>
      </c>
      <c r="E76" s="17">
        <f t="shared" ref="E76:E82" si="2">F76+L76+M76</f>
        <v>38300000</v>
      </c>
      <c r="F76" s="18">
        <f t="shared" ref="F76:F82" si="3">G76+H76+I76+J76</f>
        <v>38300000</v>
      </c>
      <c r="G76" s="35">
        <v>9000000</v>
      </c>
      <c r="H76" s="35"/>
      <c r="I76" s="37"/>
      <c r="J76" s="37">
        <v>29300000</v>
      </c>
      <c r="K76" s="37"/>
      <c r="L76" s="36"/>
      <c r="M76" s="37"/>
    </row>
    <row r="77" spans="1:13" ht="60" x14ac:dyDescent="0.25">
      <c r="A77" s="27" t="s">
        <v>104</v>
      </c>
      <c r="B77" s="28" t="s">
        <v>105</v>
      </c>
      <c r="C77" s="29">
        <v>244</v>
      </c>
      <c r="D77" s="29">
        <v>225</v>
      </c>
      <c r="E77" s="17">
        <f t="shared" si="2"/>
        <v>104568400</v>
      </c>
      <c r="F77" s="18">
        <f t="shared" si="3"/>
        <v>104568400</v>
      </c>
      <c r="G77" s="35">
        <v>8068400</v>
      </c>
      <c r="H77" s="35"/>
      <c r="I77" s="37"/>
      <c r="J77" s="37">
        <v>96500000</v>
      </c>
      <c r="K77" s="37"/>
      <c r="L77" s="36"/>
      <c r="M77" s="37"/>
    </row>
    <row r="78" spans="1:13" ht="30" x14ac:dyDescent="0.25">
      <c r="A78" s="27" t="s">
        <v>106</v>
      </c>
      <c r="B78" s="28" t="s">
        <v>107</v>
      </c>
      <c r="C78" s="29">
        <v>244</v>
      </c>
      <c r="D78" s="29">
        <v>225</v>
      </c>
      <c r="E78" s="17">
        <f t="shared" si="2"/>
        <v>40097200</v>
      </c>
      <c r="F78" s="18">
        <f t="shared" si="3"/>
        <v>40097200</v>
      </c>
      <c r="G78" s="35">
        <v>8206100</v>
      </c>
      <c r="H78" s="35"/>
      <c r="I78" s="37"/>
      <c r="J78" s="37">
        <v>31891100</v>
      </c>
      <c r="K78" s="37"/>
      <c r="L78" s="36"/>
      <c r="M78" s="37"/>
    </row>
    <row r="79" spans="1:13" ht="45" x14ac:dyDescent="0.25">
      <c r="A79" s="27" t="s">
        <v>108</v>
      </c>
      <c r="B79" s="28" t="s">
        <v>109</v>
      </c>
      <c r="C79" s="29">
        <v>244</v>
      </c>
      <c r="D79" s="29">
        <v>225</v>
      </c>
      <c r="E79" s="17">
        <f t="shared" si="2"/>
        <v>4600000</v>
      </c>
      <c r="F79" s="18">
        <f t="shared" si="3"/>
        <v>4600000</v>
      </c>
      <c r="G79" s="35"/>
      <c r="H79" s="35"/>
      <c r="I79" s="37"/>
      <c r="J79" s="37">
        <v>4600000</v>
      </c>
      <c r="K79" s="37"/>
      <c r="L79" s="36"/>
      <c r="M79" s="37"/>
    </row>
    <row r="80" spans="1:13" x14ac:dyDescent="0.25">
      <c r="A80" s="27" t="s">
        <v>110</v>
      </c>
      <c r="B80" s="28" t="s">
        <v>111</v>
      </c>
      <c r="C80" s="29">
        <v>244</v>
      </c>
      <c r="D80" s="29">
        <v>225</v>
      </c>
      <c r="E80" s="17">
        <f t="shared" si="2"/>
        <v>334400</v>
      </c>
      <c r="F80" s="18">
        <f t="shared" si="3"/>
        <v>334400</v>
      </c>
      <c r="G80" s="35">
        <v>225500</v>
      </c>
      <c r="H80" s="35"/>
      <c r="I80" s="37"/>
      <c r="J80" s="37">
        <v>108900</v>
      </c>
      <c r="K80" s="37"/>
      <c r="L80" s="36"/>
      <c r="M80" s="37"/>
    </row>
    <row r="81" spans="1:13" x14ac:dyDescent="0.25">
      <c r="A81" s="27" t="s">
        <v>112</v>
      </c>
      <c r="B81" s="28" t="s">
        <v>113</v>
      </c>
      <c r="C81" s="29">
        <v>244</v>
      </c>
      <c r="D81" s="29">
        <v>225</v>
      </c>
      <c r="E81" s="17">
        <f t="shared" si="2"/>
        <v>600000</v>
      </c>
      <c r="F81" s="18">
        <f t="shared" si="3"/>
        <v>600000</v>
      </c>
      <c r="G81" s="35"/>
      <c r="H81" s="35"/>
      <c r="I81" s="37"/>
      <c r="J81" s="37">
        <v>600000</v>
      </c>
      <c r="K81" s="37"/>
      <c r="L81" s="36"/>
      <c r="M81" s="37"/>
    </row>
    <row r="82" spans="1:13" x14ac:dyDescent="0.25">
      <c r="A82" s="27" t="s">
        <v>114</v>
      </c>
      <c r="B82" s="28" t="s">
        <v>115</v>
      </c>
      <c r="C82" s="29">
        <v>244</v>
      </c>
      <c r="D82" s="29">
        <v>226</v>
      </c>
      <c r="E82" s="17">
        <f t="shared" si="2"/>
        <v>100146988.56</v>
      </c>
      <c r="F82" s="18">
        <f t="shared" si="3"/>
        <v>100146988.56</v>
      </c>
      <c r="G82" s="18">
        <f>G84+G85+G86+G88</f>
        <v>38146988.560000002</v>
      </c>
      <c r="H82" s="18">
        <f>H84+H85+H86+H87+H88</f>
        <v>0</v>
      </c>
      <c r="I82" s="18">
        <f>I84+I85+I86+I88</f>
        <v>0</v>
      </c>
      <c r="J82" s="18">
        <f>J84+J85+J86+J87+J88</f>
        <v>62000000</v>
      </c>
      <c r="K82" s="18">
        <f>K84+K85+K86+K87+K88</f>
        <v>0</v>
      </c>
      <c r="L82" s="18">
        <f>L84+L85+L86+L87+L88</f>
        <v>0</v>
      </c>
      <c r="M82" s="18">
        <f>M84+M85+M86+M87+M88</f>
        <v>0</v>
      </c>
    </row>
    <row r="83" spans="1:13" x14ac:dyDescent="0.25">
      <c r="A83" s="27"/>
      <c r="B83" s="28" t="s">
        <v>23</v>
      </c>
      <c r="C83" s="29" t="s">
        <v>16</v>
      </c>
      <c r="D83" s="29" t="s">
        <v>16</v>
      </c>
      <c r="E83" s="30" t="s">
        <v>16</v>
      </c>
      <c r="F83" s="31" t="s">
        <v>16</v>
      </c>
      <c r="G83" s="31" t="s">
        <v>16</v>
      </c>
      <c r="H83" s="31" t="s">
        <v>16</v>
      </c>
      <c r="I83" s="38" t="s">
        <v>16</v>
      </c>
      <c r="J83" s="38" t="s">
        <v>16</v>
      </c>
      <c r="K83" s="38" t="s">
        <v>16</v>
      </c>
      <c r="L83" s="38" t="s">
        <v>16</v>
      </c>
      <c r="M83" s="38" t="s">
        <v>16</v>
      </c>
    </row>
    <row r="84" spans="1:13" x14ac:dyDescent="0.25">
      <c r="A84" s="27" t="s">
        <v>116</v>
      </c>
      <c r="B84" s="28" t="s">
        <v>117</v>
      </c>
      <c r="C84" s="29">
        <v>244</v>
      </c>
      <c r="D84" s="29">
        <v>226</v>
      </c>
      <c r="E84" s="17">
        <f t="shared" ref="E84:E90" si="4">F84+L84+M84</f>
        <v>79719585</v>
      </c>
      <c r="F84" s="18">
        <f>G84+H84+I84+J84</f>
        <v>79719585</v>
      </c>
      <c r="G84" s="35">
        <v>20619585</v>
      </c>
      <c r="H84" s="35"/>
      <c r="I84" s="37"/>
      <c r="J84" s="37">
        <v>59100000</v>
      </c>
      <c r="K84" s="37"/>
      <c r="L84" s="36"/>
      <c r="M84" s="37"/>
    </row>
    <row r="85" spans="1:13" x14ac:dyDescent="0.25">
      <c r="A85" s="27" t="s">
        <v>118</v>
      </c>
      <c r="B85" s="28" t="s">
        <v>119</v>
      </c>
      <c r="C85" s="29">
        <v>244</v>
      </c>
      <c r="D85" s="29">
        <v>226</v>
      </c>
      <c r="E85" s="17">
        <f t="shared" si="4"/>
        <v>0</v>
      </c>
      <c r="F85" s="18">
        <f>G85+H85+I85+J85</f>
        <v>0</v>
      </c>
      <c r="G85" s="35"/>
      <c r="H85" s="35"/>
      <c r="I85" s="37"/>
      <c r="J85" s="37"/>
      <c r="K85" s="37"/>
      <c r="L85" s="36"/>
      <c r="M85" s="37"/>
    </row>
    <row r="86" spans="1:13" x14ac:dyDescent="0.25">
      <c r="A86" s="27" t="s">
        <v>120</v>
      </c>
      <c r="B86" s="28" t="s">
        <v>121</v>
      </c>
      <c r="C86" s="29">
        <v>244</v>
      </c>
      <c r="D86" s="29">
        <v>226</v>
      </c>
      <c r="E86" s="17">
        <f t="shared" si="4"/>
        <v>2727403.56</v>
      </c>
      <c r="F86" s="18">
        <f>G86+H86+I86+J86</f>
        <v>2727403.56</v>
      </c>
      <c r="G86" s="35">
        <v>227403.56</v>
      </c>
      <c r="H86" s="35"/>
      <c r="I86" s="37"/>
      <c r="J86" s="37">
        <v>2500000</v>
      </c>
      <c r="K86" s="37"/>
      <c r="L86" s="36"/>
      <c r="M86" s="37"/>
    </row>
    <row r="87" spans="1:13" x14ac:dyDescent="0.25">
      <c r="A87" s="27" t="s">
        <v>122</v>
      </c>
      <c r="B87" s="28" t="s">
        <v>123</v>
      </c>
      <c r="C87" s="29">
        <v>244</v>
      </c>
      <c r="D87" s="29">
        <v>226</v>
      </c>
      <c r="E87" s="17">
        <f t="shared" si="4"/>
        <v>0</v>
      </c>
      <c r="F87" s="18">
        <f>H87+J87</f>
        <v>0</v>
      </c>
      <c r="G87" s="31" t="s">
        <v>16</v>
      </c>
      <c r="H87" s="35"/>
      <c r="I87" s="38" t="s">
        <v>16</v>
      </c>
      <c r="J87" s="37"/>
      <c r="K87" s="37"/>
      <c r="L87" s="36"/>
      <c r="M87" s="37"/>
    </row>
    <row r="88" spans="1:13" x14ac:dyDescent="0.25">
      <c r="A88" s="27" t="s">
        <v>124</v>
      </c>
      <c r="B88" s="28" t="s">
        <v>125</v>
      </c>
      <c r="C88" s="29">
        <v>244</v>
      </c>
      <c r="D88" s="29">
        <v>226</v>
      </c>
      <c r="E88" s="17">
        <f t="shared" si="4"/>
        <v>17700000</v>
      </c>
      <c r="F88" s="18">
        <f>G88+H88+I88+J88</f>
        <v>17700000</v>
      </c>
      <c r="G88" s="35">
        <v>17300000</v>
      </c>
      <c r="H88" s="35"/>
      <c r="I88" s="37"/>
      <c r="J88" s="37">
        <v>400000</v>
      </c>
      <c r="K88" s="37"/>
      <c r="L88" s="36"/>
      <c r="M88" s="37"/>
    </row>
    <row r="89" spans="1:13" x14ac:dyDescent="0.25">
      <c r="A89" s="27" t="s">
        <v>126</v>
      </c>
      <c r="B89" s="28" t="s">
        <v>81</v>
      </c>
      <c r="C89" s="29">
        <v>244</v>
      </c>
      <c r="D89" s="29">
        <v>290</v>
      </c>
      <c r="E89" s="17">
        <f t="shared" si="4"/>
        <v>200000</v>
      </c>
      <c r="F89" s="18">
        <f>G89+H89+I89+J89</f>
        <v>200000</v>
      </c>
      <c r="G89" s="35"/>
      <c r="H89" s="35"/>
      <c r="I89" s="37"/>
      <c r="J89" s="37">
        <v>200000</v>
      </c>
      <c r="K89" s="37"/>
      <c r="L89" s="36"/>
      <c r="M89" s="37"/>
    </row>
    <row r="90" spans="1:13" ht="30" x14ac:dyDescent="0.25">
      <c r="A90" s="27" t="s">
        <v>127</v>
      </c>
      <c r="B90" s="28" t="s">
        <v>128</v>
      </c>
      <c r="C90" s="29">
        <v>244</v>
      </c>
      <c r="D90" s="29">
        <v>310</v>
      </c>
      <c r="E90" s="17">
        <f t="shared" si="4"/>
        <v>5000000</v>
      </c>
      <c r="F90" s="18">
        <f>G90+H90+I90+J90</f>
        <v>5000000</v>
      </c>
      <c r="G90" s="18">
        <f t="shared" ref="G90:M90" si="5">G92+G93+G94+G95+G96</f>
        <v>0</v>
      </c>
      <c r="H90" s="18">
        <f t="shared" si="5"/>
        <v>0</v>
      </c>
      <c r="I90" s="18">
        <f t="shared" si="5"/>
        <v>0</v>
      </c>
      <c r="J90" s="18">
        <f t="shared" si="5"/>
        <v>5000000</v>
      </c>
      <c r="K90" s="18">
        <f t="shared" si="5"/>
        <v>0</v>
      </c>
      <c r="L90" s="18">
        <f t="shared" si="5"/>
        <v>0</v>
      </c>
      <c r="M90" s="18">
        <f t="shared" si="5"/>
        <v>0</v>
      </c>
    </row>
    <row r="91" spans="1:13" x14ac:dyDescent="0.25">
      <c r="A91" s="27"/>
      <c r="B91" s="28" t="s">
        <v>23</v>
      </c>
      <c r="C91" s="29" t="s">
        <v>16</v>
      </c>
      <c r="D91" s="29" t="s">
        <v>16</v>
      </c>
      <c r="E91" s="30" t="s">
        <v>16</v>
      </c>
      <c r="F91" s="31" t="s">
        <v>16</v>
      </c>
      <c r="G91" s="31" t="s">
        <v>16</v>
      </c>
      <c r="H91" s="31" t="s">
        <v>16</v>
      </c>
      <c r="I91" s="38" t="s">
        <v>16</v>
      </c>
      <c r="J91" s="38" t="s">
        <v>16</v>
      </c>
      <c r="K91" s="38" t="s">
        <v>16</v>
      </c>
      <c r="L91" s="38" t="s">
        <v>16</v>
      </c>
      <c r="M91" s="38" t="s">
        <v>16</v>
      </c>
    </row>
    <row r="92" spans="1:13" x14ac:dyDescent="0.25">
      <c r="A92" s="27" t="s">
        <v>129</v>
      </c>
      <c r="B92" s="28" t="s">
        <v>130</v>
      </c>
      <c r="C92" s="29">
        <v>244</v>
      </c>
      <c r="D92" s="29">
        <v>310</v>
      </c>
      <c r="E92" s="17">
        <f t="shared" ref="E92:E98" si="6">F92+L92+M92</f>
        <v>0</v>
      </c>
      <c r="F92" s="18">
        <f t="shared" ref="F92:F98" si="7">G92+H92+I92+J92</f>
        <v>0</v>
      </c>
      <c r="G92" s="35"/>
      <c r="H92" s="35"/>
      <c r="I92" s="37"/>
      <c r="J92" s="37"/>
      <c r="K92" s="37"/>
      <c r="L92" s="36"/>
      <c r="M92" s="37"/>
    </row>
    <row r="93" spans="1:13" x14ac:dyDescent="0.25">
      <c r="A93" s="27" t="s">
        <v>131</v>
      </c>
      <c r="B93" s="28" t="s">
        <v>132</v>
      </c>
      <c r="C93" s="29">
        <v>244</v>
      </c>
      <c r="D93" s="29">
        <v>310</v>
      </c>
      <c r="E93" s="17">
        <f t="shared" si="6"/>
        <v>0</v>
      </c>
      <c r="F93" s="18">
        <f t="shared" si="7"/>
        <v>0</v>
      </c>
      <c r="G93" s="35"/>
      <c r="H93" s="35"/>
      <c r="I93" s="37"/>
      <c r="J93" s="37"/>
      <c r="K93" s="37"/>
      <c r="L93" s="36"/>
      <c r="M93" s="37"/>
    </row>
    <row r="94" spans="1:13" x14ac:dyDescent="0.25">
      <c r="A94" s="27" t="s">
        <v>133</v>
      </c>
      <c r="B94" s="28" t="s">
        <v>119</v>
      </c>
      <c r="C94" s="29">
        <v>244</v>
      </c>
      <c r="D94" s="29">
        <v>310</v>
      </c>
      <c r="E94" s="17">
        <f t="shared" si="6"/>
        <v>0</v>
      </c>
      <c r="F94" s="18">
        <f t="shared" si="7"/>
        <v>0</v>
      </c>
      <c r="G94" s="35"/>
      <c r="H94" s="35"/>
      <c r="I94" s="37"/>
      <c r="J94" s="37"/>
      <c r="K94" s="37"/>
      <c r="L94" s="36"/>
      <c r="M94" s="37"/>
    </row>
    <row r="95" spans="1:13" ht="45" x14ac:dyDescent="0.25">
      <c r="A95" s="27" t="s">
        <v>134</v>
      </c>
      <c r="B95" s="28" t="s">
        <v>135</v>
      </c>
      <c r="C95" s="29">
        <v>244</v>
      </c>
      <c r="D95" s="29">
        <v>310</v>
      </c>
      <c r="E95" s="17">
        <f t="shared" si="6"/>
        <v>0</v>
      </c>
      <c r="F95" s="18">
        <f t="shared" si="7"/>
        <v>0</v>
      </c>
      <c r="G95" s="35"/>
      <c r="H95" s="35"/>
      <c r="I95" s="37"/>
      <c r="J95" s="37"/>
      <c r="K95" s="37"/>
      <c r="L95" s="36"/>
      <c r="M95" s="37"/>
    </row>
    <row r="96" spans="1:13" x14ac:dyDescent="0.25">
      <c r="A96" s="27" t="s">
        <v>136</v>
      </c>
      <c r="B96" s="28" t="s">
        <v>137</v>
      </c>
      <c r="C96" s="29">
        <v>244</v>
      </c>
      <c r="D96" s="29">
        <v>310</v>
      </c>
      <c r="E96" s="17">
        <f t="shared" si="6"/>
        <v>5000000</v>
      </c>
      <c r="F96" s="18">
        <f t="shared" si="7"/>
        <v>5000000</v>
      </c>
      <c r="G96" s="35"/>
      <c r="H96" s="35"/>
      <c r="I96" s="37"/>
      <c r="J96" s="37">
        <v>5000000</v>
      </c>
      <c r="K96" s="37"/>
      <c r="L96" s="36"/>
      <c r="M96" s="37"/>
    </row>
    <row r="97" spans="1:13" ht="30" x14ac:dyDescent="0.25">
      <c r="A97" s="27" t="s">
        <v>138</v>
      </c>
      <c r="B97" s="28" t="s">
        <v>139</v>
      </c>
      <c r="C97" s="29">
        <v>244</v>
      </c>
      <c r="D97" s="29">
        <v>320</v>
      </c>
      <c r="E97" s="17">
        <f t="shared" si="6"/>
        <v>0</v>
      </c>
      <c r="F97" s="18">
        <f t="shared" si="7"/>
        <v>0</v>
      </c>
      <c r="G97" s="35"/>
      <c r="H97" s="35"/>
      <c r="I97" s="37"/>
      <c r="J97" s="37"/>
      <c r="K97" s="37"/>
      <c r="L97" s="36"/>
      <c r="M97" s="37"/>
    </row>
    <row r="98" spans="1:13" ht="30" x14ac:dyDescent="0.25">
      <c r="A98" s="27" t="s">
        <v>140</v>
      </c>
      <c r="B98" s="28" t="s">
        <v>141</v>
      </c>
      <c r="C98" s="29">
        <v>244</v>
      </c>
      <c r="D98" s="29">
        <v>340</v>
      </c>
      <c r="E98" s="17">
        <f t="shared" si="6"/>
        <v>8600000</v>
      </c>
      <c r="F98" s="18">
        <f t="shared" si="7"/>
        <v>8600000</v>
      </c>
      <c r="G98" s="18">
        <f t="shared" ref="G98:M98" si="8">G100+G101+G102+G103</f>
        <v>600000</v>
      </c>
      <c r="H98" s="18">
        <f t="shared" si="8"/>
        <v>0</v>
      </c>
      <c r="I98" s="18">
        <f t="shared" si="8"/>
        <v>0</v>
      </c>
      <c r="J98" s="18">
        <f t="shared" si="8"/>
        <v>8000000</v>
      </c>
      <c r="K98" s="18">
        <f t="shared" si="8"/>
        <v>0</v>
      </c>
      <c r="L98" s="18">
        <f t="shared" si="8"/>
        <v>0</v>
      </c>
      <c r="M98" s="18">
        <f t="shared" si="8"/>
        <v>0</v>
      </c>
    </row>
    <row r="99" spans="1:13" x14ac:dyDescent="0.25">
      <c r="A99" s="27"/>
      <c r="B99" s="28" t="s">
        <v>23</v>
      </c>
      <c r="C99" s="29" t="s">
        <v>16</v>
      </c>
      <c r="D99" s="29" t="s">
        <v>16</v>
      </c>
      <c r="E99" s="30" t="s">
        <v>16</v>
      </c>
      <c r="F99" s="31" t="s">
        <v>16</v>
      </c>
      <c r="G99" s="31" t="s">
        <v>16</v>
      </c>
      <c r="H99" s="31" t="s">
        <v>16</v>
      </c>
      <c r="I99" s="38" t="s">
        <v>16</v>
      </c>
      <c r="J99" s="38" t="s">
        <v>16</v>
      </c>
      <c r="K99" s="38" t="s">
        <v>16</v>
      </c>
      <c r="L99" s="38" t="s">
        <v>16</v>
      </c>
      <c r="M99" s="38" t="s">
        <v>16</v>
      </c>
    </row>
    <row r="100" spans="1:13" x14ac:dyDescent="0.25">
      <c r="A100" s="27" t="s">
        <v>142</v>
      </c>
      <c r="B100" s="28" t="s">
        <v>119</v>
      </c>
      <c r="C100" s="29">
        <v>244</v>
      </c>
      <c r="D100" s="29">
        <v>340</v>
      </c>
      <c r="E100" s="17">
        <f t="shared" ref="E100:E105" si="9">F100+L100+M100</f>
        <v>0</v>
      </c>
      <c r="F100" s="18">
        <f t="shared" ref="F100:F105" si="10">G100+H100+I100+J100</f>
        <v>0</v>
      </c>
      <c r="G100" s="35"/>
      <c r="H100" s="35"/>
      <c r="I100" s="37"/>
      <c r="J100" s="37"/>
      <c r="K100" s="37"/>
      <c r="L100" s="36"/>
      <c r="M100" s="37"/>
    </row>
    <row r="101" spans="1:13" ht="30" x14ac:dyDescent="0.25">
      <c r="A101" s="27" t="s">
        <v>143</v>
      </c>
      <c r="B101" s="28" t="s">
        <v>144</v>
      </c>
      <c r="C101" s="29">
        <v>244</v>
      </c>
      <c r="D101" s="29">
        <v>340</v>
      </c>
      <c r="E101" s="17">
        <f t="shared" si="9"/>
        <v>0</v>
      </c>
      <c r="F101" s="18">
        <f t="shared" si="10"/>
        <v>0</v>
      </c>
      <c r="G101" s="35"/>
      <c r="H101" s="35"/>
      <c r="I101" s="37"/>
      <c r="J101" s="37"/>
      <c r="K101" s="37"/>
      <c r="L101" s="36"/>
      <c r="M101" s="37"/>
    </row>
    <row r="102" spans="1:13" x14ac:dyDescent="0.25">
      <c r="A102" s="27" t="s">
        <v>145</v>
      </c>
      <c r="B102" s="28" t="s">
        <v>146</v>
      </c>
      <c r="C102" s="29">
        <v>244</v>
      </c>
      <c r="D102" s="29">
        <v>340</v>
      </c>
      <c r="E102" s="17">
        <f t="shared" si="9"/>
        <v>0</v>
      </c>
      <c r="F102" s="18">
        <f t="shared" si="10"/>
        <v>0</v>
      </c>
      <c r="G102" s="35"/>
      <c r="H102" s="35"/>
      <c r="I102" s="37"/>
      <c r="J102" s="37"/>
      <c r="K102" s="37"/>
      <c r="L102" s="36"/>
      <c r="M102" s="37"/>
    </row>
    <row r="103" spans="1:13" x14ac:dyDescent="0.25">
      <c r="A103" s="27" t="s">
        <v>147</v>
      </c>
      <c r="B103" s="28" t="s">
        <v>137</v>
      </c>
      <c r="C103" s="29">
        <v>244</v>
      </c>
      <c r="D103" s="29">
        <v>340</v>
      </c>
      <c r="E103" s="17">
        <f t="shared" si="9"/>
        <v>8600000</v>
      </c>
      <c r="F103" s="18">
        <f t="shared" si="10"/>
        <v>8600000</v>
      </c>
      <c r="G103" s="35">
        <v>600000</v>
      </c>
      <c r="H103" s="35"/>
      <c r="I103" s="37"/>
      <c r="J103" s="37">
        <v>8000000</v>
      </c>
      <c r="K103" s="37"/>
      <c r="L103" s="36"/>
      <c r="M103" s="37"/>
    </row>
    <row r="104" spans="1:13" ht="45" x14ac:dyDescent="0.25">
      <c r="A104" s="27" t="s">
        <v>148</v>
      </c>
      <c r="B104" s="28" t="s">
        <v>149</v>
      </c>
      <c r="C104" s="29">
        <v>244</v>
      </c>
      <c r="D104" s="29">
        <v>530</v>
      </c>
      <c r="E104" s="17">
        <f t="shared" si="9"/>
        <v>0</v>
      </c>
      <c r="F104" s="18">
        <f t="shared" si="10"/>
        <v>0</v>
      </c>
      <c r="G104" s="35"/>
      <c r="H104" s="35"/>
      <c r="I104" s="37"/>
      <c r="J104" s="37"/>
      <c r="K104" s="37"/>
      <c r="L104" s="36"/>
      <c r="M104" s="37"/>
    </row>
    <row r="105" spans="1:13" ht="90" x14ac:dyDescent="0.25">
      <c r="A105" s="27" t="s">
        <v>150</v>
      </c>
      <c r="B105" s="28" t="s">
        <v>151</v>
      </c>
      <c r="C105" s="29">
        <v>321</v>
      </c>
      <c r="D105" s="29" t="s">
        <v>16</v>
      </c>
      <c r="E105" s="17">
        <f t="shared" si="9"/>
        <v>0</v>
      </c>
      <c r="F105" s="18">
        <f t="shared" si="10"/>
        <v>0</v>
      </c>
      <c r="G105" s="18">
        <f t="shared" ref="G105:M105" si="11">G107+G108</f>
        <v>0</v>
      </c>
      <c r="H105" s="18">
        <f t="shared" si="11"/>
        <v>0</v>
      </c>
      <c r="I105" s="18">
        <f t="shared" si="11"/>
        <v>0</v>
      </c>
      <c r="J105" s="18">
        <f t="shared" si="11"/>
        <v>0</v>
      </c>
      <c r="K105" s="18">
        <f t="shared" si="11"/>
        <v>0</v>
      </c>
      <c r="L105" s="18">
        <f t="shared" si="11"/>
        <v>0</v>
      </c>
      <c r="M105" s="18">
        <f t="shared" si="11"/>
        <v>0</v>
      </c>
    </row>
    <row r="106" spans="1:13" x14ac:dyDescent="0.25">
      <c r="A106" s="27"/>
      <c r="B106" s="28" t="s">
        <v>26</v>
      </c>
      <c r="C106" s="29" t="s">
        <v>16</v>
      </c>
      <c r="D106" s="29" t="s">
        <v>16</v>
      </c>
      <c r="E106" s="30" t="s">
        <v>16</v>
      </c>
      <c r="F106" s="31" t="s">
        <v>16</v>
      </c>
      <c r="G106" s="31" t="s">
        <v>16</v>
      </c>
      <c r="H106" s="31" t="s">
        <v>16</v>
      </c>
      <c r="I106" s="38" t="s">
        <v>16</v>
      </c>
      <c r="J106" s="38" t="s">
        <v>16</v>
      </c>
      <c r="K106" s="38" t="s">
        <v>16</v>
      </c>
      <c r="L106" s="38" t="s">
        <v>16</v>
      </c>
      <c r="M106" s="38" t="s">
        <v>16</v>
      </c>
    </row>
    <row r="107" spans="1:13" ht="30" x14ac:dyDescent="0.25">
      <c r="A107" s="27" t="s">
        <v>152</v>
      </c>
      <c r="B107" s="28" t="s">
        <v>79</v>
      </c>
      <c r="C107" s="29">
        <v>321</v>
      </c>
      <c r="D107" s="29">
        <v>262</v>
      </c>
      <c r="E107" s="17">
        <f t="shared" ref="E107:E112" si="12">F107+L107+M107</f>
        <v>0</v>
      </c>
      <c r="F107" s="18">
        <f t="shared" ref="F107:F112" si="13">G107+H107+I107+J107</f>
        <v>0</v>
      </c>
      <c r="G107" s="35"/>
      <c r="H107" s="35"/>
      <c r="I107" s="37"/>
      <c r="J107" s="37"/>
      <c r="K107" s="37"/>
      <c r="L107" s="36"/>
      <c r="M107" s="37"/>
    </row>
    <row r="108" spans="1:13" ht="75" x14ac:dyDescent="0.25">
      <c r="A108" s="27" t="s">
        <v>153</v>
      </c>
      <c r="B108" s="28" t="s">
        <v>154</v>
      </c>
      <c r="C108" s="29">
        <v>321</v>
      </c>
      <c r="D108" s="29">
        <v>263</v>
      </c>
      <c r="E108" s="17">
        <f t="shared" si="12"/>
        <v>0</v>
      </c>
      <c r="F108" s="18">
        <f t="shared" si="13"/>
        <v>0</v>
      </c>
      <c r="G108" s="35"/>
      <c r="H108" s="35"/>
      <c r="I108" s="37"/>
      <c r="J108" s="37"/>
      <c r="K108" s="37"/>
      <c r="L108" s="36"/>
      <c r="M108" s="37"/>
    </row>
    <row r="109" spans="1:13" x14ac:dyDescent="0.25">
      <c r="A109" s="27" t="s">
        <v>155</v>
      </c>
      <c r="B109" s="28" t="s">
        <v>156</v>
      </c>
      <c r="C109" s="29">
        <v>340</v>
      </c>
      <c r="D109" s="29">
        <v>290</v>
      </c>
      <c r="E109" s="17">
        <f t="shared" si="12"/>
        <v>0</v>
      </c>
      <c r="F109" s="18">
        <f t="shared" si="13"/>
        <v>0</v>
      </c>
      <c r="G109" s="35"/>
      <c r="H109" s="35"/>
      <c r="I109" s="37"/>
      <c r="J109" s="37"/>
      <c r="K109" s="37"/>
      <c r="L109" s="36"/>
      <c r="M109" s="37"/>
    </row>
    <row r="110" spans="1:13" x14ac:dyDescent="0.25">
      <c r="A110" s="27" t="s">
        <v>157</v>
      </c>
      <c r="B110" s="28" t="s">
        <v>158</v>
      </c>
      <c r="C110" s="29">
        <v>350</v>
      </c>
      <c r="D110" s="29">
        <v>290</v>
      </c>
      <c r="E110" s="17">
        <f t="shared" si="12"/>
        <v>0</v>
      </c>
      <c r="F110" s="18">
        <f t="shared" si="13"/>
        <v>0</v>
      </c>
      <c r="G110" s="35"/>
      <c r="H110" s="35"/>
      <c r="I110" s="37"/>
      <c r="J110" s="37"/>
      <c r="K110" s="37"/>
      <c r="L110" s="36"/>
      <c r="M110" s="37"/>
    </row>
    <row r="111" spans="1:13" ht="30" x14ac:dyDescent="0.25">
      <c r="A111" s="27" t="s">
        <v>159</v>
      </c>
      <c r="B111" s="28" t="s">
        <v>160</v>
      </c>
      <c r="C111" s="29">
        <v>831</v>
      </c>
      <c r="D111" s="29">
        <v>290</v>
      </c>
      <c r="E111" s="17">
        <f t="shared" si="12"/>
        <v>0</v>
      </c>
      <c r="F111" s="18">
        <f t="shared" si="13"/>
        <v>0</v>
      </c>
      <c r="G111" s="35"/>
      <c r="H111" s="35"/>
      <c r="I111" s="37"/>
      <c r="J111" s="37"/>
      <c r="K111" s="37"/>
      <c r="L111" s="36"/>
      <c r="M111" s="37"/>
    </row>
    <row r="112" spans="1:13" ht="30" x14ac:dyDescent="0.25">
      <c r="A112" s="27" t="s">
        <v>161</v>
      </c>
      <c r="B112" s="28" t="s">
        <v>162</v>
      </c>
      <c r="C112" s="29">
        <v>850</v>
      </c>
      <c r="D112" s="29" t="s">
        <v>16</v>
      </c>
      <c r="E112" s="17">
        <f t="shared" si="12"/>
        <v>400000</v>
      </c>
      <c r="F112" s="18">
        <f t="shared" si="13"/>
        <v>400000</v>
      </c>
      <c r="G112" s="18">
        <f t="shared" ref="G112:M112" si="14">G114+G115+G116</f>
        <v>0</v>
      </c>
      <c r="H112" s="18">
        <f t="shared" si="14"/>
        <v>0</v>
      </c>
      <c r="I112" s="18">
        <f t="shared" si="14"/>
        <v>0</v>
      </c>
      <c r="J112" s="18">
        <f t="shared" si="14"/>
        <v>400000</v>
      </c>
      <c r="K112" s="18">
        <f t="shared" si="14"/>
        <v>0</v>
      </c>
      <c r="L112" s="18">
        <f t="shared" si="14"/>
        <v>0</v>
      </c>
      <c r="M112" s="18">
        <f t="shared" si="14"/>
        <v>0</v>
      </c>
    </row>
    <row r="113" spans="1:14" x14ac:dyDescent="0.25">
      <c r="A113" s="27"/>
      <c r="B113" s="28" t="s">
        <v>26</v>
      </c>
      <c r="C113" s="29" t="s">
        <v>16</v>
      </c>
      <c r="D113" s="29" t="s">
        <v>16</v>
      </c>
      <c r="E113" s="30" t="s">
        <v>16</v>
      </c>
      <c r="F113" s="31" t="s">
        <v>16</v>
      </c>
      <c r="G113" s="31" t="s">
        <v>16</v>
      </c>
      <c r="H113" s="31" t="s">
        <v>16</v>
      </c>
      <c r="I113" s="38" t="s">
        <v>16</v>
      </c>
      <c r="J113" s="38" t="s">
        <v>16</v>
      </c>
      <c r="K113" s="38" t="s">
        <v>16</v>
      </c>
      <c r="L113" s="38" t="s">
        <v>16</v>
      </c>
      <c r="M113" s="38" t="s">
        <v>16</v>
      </c>
    </row>
    <row r="114" spans="1:14" ht="45" x14ac:dyDescent="0.25">
      <c r="A114" s="27" t="s">
        <v>163</v>
      </c>
      <c r="B114" s="28" t="s">
        <v>164</v>
      </c>
      <c r="C114" s="29">
        <v>851</v>
      </c>
      <c r="D114" s="29">
        <v>290</v>
      </c>
      <c r="E114" s="17">
        <f>F114+L114+M114</f>
        <v>0</v>
      </c>
      <c r="F114" s="18">
        <f>G114+H114+I114+J114</f>
        <v>0</v>
      </c>
      <c r="G114" s="35"/>
      <c r="H114" s="35"/>
      <c r="I114" s="37"/>
      <c r="J114" s="37"/>
      <c r="K114" s="37"/>
      <c r="L114" s="36"/>
      <c r="M114" s="37"/>
    </row>
    <row r="115" spans="1:14" ht="30" x14ac:dyDescent="0.25">
      <c r="A115" s="27" t="s">
        <v>165</v>
      </c>
      <c r="B115" s="28" t="s">
        <v>166</v>
      </c>
      <c r="C115" s="29">
        <v>852</v>
      </c>
      <c r="D115" s="29">
        <v>290</v>
      </c>
      <c r="E115" s="17">
        <f>F115+L115+M115</f>
        <v>200000</v>
      </c>
      <c r="F115" s="18">
        <f>G115+H115+I115+J115</f>
        <v>200000</v>
      </c>
      <c r="G115" s="35"/>
      <c r="H115" s="35"/>
      <c r="I115" s="37"/>
      <c r="J115" s="37">
        <v>200000</v>
      </c>
      <c r="K115" s="37"/>
      <c r="L115" s="36"/>
      <c r="M115" s="37"/>
    </row>
    <row r="116" spans="1:14" x14ac:dyDescent="0.25">
      <c r="A116" s="27" t="s">
        <v>167</v>
      </c>
      <c r="B116" s="28" t="s">
        <v>168</v>
      </c>
      <c r="C116" s="29">
        <v>853</v>
      </c>
      <c r="D116" s="29" t="s">
        <v>16</v>
      </c>
      <c r="E116" s="17">
        <f>F116+L116+M116</f>
        <v>200000</v>
      </c>
      <c r="F116" s="18">
        <f>G116+H116+I116+J116</f>
        <v>200000</v>
      </c>
      <c r="G116" s="18">
        <f t="shared" ref="G116:M116" si="15">G118+G119+G120</f>
        <v>0</v>
      </c>
      <c r="H116" s="18">
        <f t="shared" si="15"/>
        <v>0</v>
      </c>
      <c r="I116" s="18">
        <f t="shared" si="15"/>
        <v>0</v>
      </c>
      <c r="J116" s="18">
        <f t="shared" si="15"/>
        <v>200000</v>
      </c>
      <c r="K116" s="18">
        <f t="shared" si="15"/>
        <v>0</v>
      </c>
      <c r="L116" s="18">
        <f t="shared" si="15"/>
        <v>0</v>
      </c>
      <c r="M116" s="18">
        <f t="shared" si="15"/>
        <v>0</v>
      </c>
    </row>
    <row r="117" spans="1:14" x14ac:dyDescent="0.25">
      <c r="A117" s="45"/>
      <c r="B117" s="28" t="s">
        <v>23</v>
      </c>
      <c r="C117" s="29" t="s">
        <v>16</v>
      </c>
      <c r="D117" s="29" t="s">
        <v>16</v>
      </c>
      <c r="E117" s="30" t="s">
        <v>16</v>
      </c>
      <c r="F117" s="31" t="s">
        <v>16</v>
      </c>
      <c r="G117" s="31" t="s">
        <v>16</v>
      </c>
      <c r="H117" s="31" t="s">
        <v>16</v>
      </c>
      <c r="I117" s="38" t="s">
        <v>16</v>
      </c>
      <c r="J117" s="38" t="s">
        <v>16</v>
      </c>
      <c r="K117" s="38" t="s">
        <v>16</v>
      </c>
      <c r="L117" s="38" t="s">
        <v>16</v>
      </c>
      <c r="M117" s="38" t="s">
        <v>16</v>
      </c>
    </row>
    <row r="118" spans="1:14" ht="75" x14ac:dyDescent="0.25">
      <c r="A118" s="27" t="s">
        <v>169</v>
      </c>
      <c r="B118" s="28" t="s">
        <v>170</v>
      </c>
      <c r="C118" s="29">
        <v>853</v>
      </c>
      <c r="D118" s="29">
        <v>241</v>
      </c>
      <c r="E118" s="17">
        <f>F118+L118+M118</f>
        <v>0</v>
      </c>
      <c r="F118" s="18">
        <f>G118+H118+I118+J118</f>
        <v>0</v>
      </c>
      <c r="G118" s="35"/>
      <c r="H118" s="35"/>
      <c r="I118" s="37"/>
      <c r="J118" s="37"/>
      <c r="K118" s="37"/>
      <c r="L118" s="36"/>
      <c r="M118" s="37"/>
    </row>
    <row r="119" spans="1:14" ht="45" x14ac:dyDescent="0.25">
      <c r="A119" s="27" t="s">
        <v>171</v>
      </c>
      <c r="B119" s="28" t="s">
        <v>172</v>
      </c>
      <c r="C119" s="29">
        <v>853</v>
      </c>
      <c r="D119" s="29">
        <v>253</v>
      </c>
      <c r="E119" s="17">
        <f>F119+L119+M119</f>
        <v>0</v>
      </c>
      <c r="F119" s="18">
        <f>G119+H119+I119+J119</f>
        <v>0</v>
      </c>
      <c r="G119" s="35"/>
      <c r="H119" s="35"/>
      <c r="I119" s="37"/>
      <c r="J119" s="37"/>
      <c r="K119" s="37"/>
      <c r="L119" s="36"/>
      <c r="M119" s="37"/>
    </row>
    <row r="120" spans="1:14" x14ac:dyDescent="0.25">
      <c r="A120" s="27" t="s">
        <v>173</v>
      </c>
      <c r="B120" s="28" t="s">
        <v>81</v>
      </c>
      <c r="C120" s="29">
        <v>853</v>
      </c>
      <c r="D120" s="29">
        <v>290</v>
      </c>
      <c r="E120" s="17">
        <f>F120+L120+M120</f>
        <v>200000</v>
      </c>
      <c r="F120" s="47">
        <f>G120+H120+I120+J120</f>
        <v>200000</v>
      </c>
      <c r="G120" s="48"/>
      <c r="H120" s="48"/>
      <c r="I120" s="49"/>
      <c r="J120" s="49">
        <v>200000</v>
      </c>
      <c r="K120" s="49"/>
      <c r="L120" s="50"/>
      <c r="M120" s="37"/>
    </row>
    <row r="121" spans="1:14" ht="30" x14ac:dyDescent="0.25">
      <c r="A121" s="27" t="s">
        <v>174</v>
      </c>
      <c r="B121" s="28" t="s">
        <v>175</v>
      </c>
      <c r="C121" s="29">
        <v>862</v>
      </c>
      <c r="D121" s="29">
        <v>253</v>
      </c>
      <c r="E121" s="17">
        <f>F121+L121+M121</f>
        <v>0</v>
      </c>
      <c r="F121" s="18">
        <f>G121+H121+I121+J121</f>
        <v>0</v>
      </c>
      <c r="G121" s="51"/>
      <c r="H121" s="35"/>
      <c r="I121" s="36"/>
      <c r="J121" s="36"/>
      <c r="K121" s="36"/>
      <c r="L121" s="36"/>
      <c r="M121" s="37"/>
    </row>
    <row r="122" spans="1:14" ht="28.5" x14ac:dyDescent="0.25">
      <c r="A122" s="53" t="s">
        <v>177</v>
      </c>
      <c r="B122" s="22" t="s">
        <v>203</v>
      </c>
      <c r="C122" s="65" t="s">
        <v>202</v>
      </c>
      <c r="D122" s="23">
        <v>510</v>
      </c>
      <c r="E122" s="17">
        <f>F122</f>
        <v>0</v>
      </c>
      <c r="F122" s="18">
        <f>J122</f>
        <v>0</v>
      </c>
      <c r="G122" s="31" t="s">
        <v>16</v>
      </c>
      <c r="H122" s="31" t="s">
        <v>16</v>
      </c>
      <c r="I122" s="31" t="s">
        <v>16</v>
      </c>
      <c r="J122" s="36"/>
      <c r="K122" s="31" t="s">
        <v>16</v>
      </c>
      <c r="L122" s="31" t="s">
        <v>16</v>
      </c>
      <c r="M122" s="31" t="s">
        <v>16</v>
      </c>
    </row>
    <row r="123" spans="1:14" ht="28.5" x14ac:dyDescent="0.25">
      <c r="A123" s="53" t="s">
        <v>201</v>
      </c>
      <c r="B123" s="22" t="s">
        <v>204</v>
      </c>
      <c r="C123" s="65" t="s">
        <v>202</v>
      </c>
      <c r="D123" s="23">
        <v>610</v>
      </c>
      <c r="E123" s="17">
        <f>F123</f>
        <v>0</v>
      </c>
      <c r="F123" s="18">
        <f>J123</f>
        <v>0</v>
      </c>
      <c r="G123" s="31" t="s">
        <v>16</v>
      </c>
      <c r="H123" s="31" t="s">
        <v>16</v>
      </c>
      <c r="I123" s="31" t="s">
        <v>16</v>
      </c>
      <c r="J123" s="36"/>
      <c r="K123" s="31" t="s">
        <v>16</v>
      </c>
      <c r="L123" s="31" t="s">
        <v>16</v>
      </c>
      <c r="M123" s="31" t="s">
        <v>16</v>
      </c>
    </row>
    <row r="124" spans="1:14" x14ac:dyDescent="0.25">
      <c r="A124" s="27"/>
      <c r="B124" s="52" t="s">
        <v>176</v>
      </c>
      <c r="C124" s="29" t="s">
        <v>16</v>
      </c>
      <c r="D124" s="29" t="s">
        <v>16</v>
      </c>
      <c r="E124" s="30" t="s">
        <v>16</v>
      </c>
      <c r="F124" s="31" t="s">
        <v>16</v>
      </c>
      <c r="G124" s="31" t="s">
        <v>16</v>
      </c>
      <c r="H124" s="31" t="s">
        <v>16</v>
      </c>
      <c r="I124" s="38" t="s">
        <v>16</v>
      </c>
      <c r="J124" s="38" t="s">
        <v>16</v>
      </c>
      <c r="K124" s="38" t="s">
        <v>16</v>
      </c>
      <c r="L124" s="38" t="s">
        <v>16</v>
      </c>
      <c r="M124" s="38" t="s">
        <v>16</v>
      </c>
    </row>
    <row r="125" spans="1:14" s="26" customFormat="1" ht="28.5" x14ac:dyDescent="0.2">
      <c r="A125" s="53" t="s">
        <v>200</v>
      </c>
      <c r="B125" s="22" t="s">
        <v>178</v>
      </c>
      <c r="C125" s="23" t="s">
        <v>16</v>
      </c>
      <c r="D125" s="23" t="s">
        <v>16</v>
      </c>
      <c r="E125" s="20">
        <v>0</v>
      </c>
      <c r="F125" s="20">
        <v>0</v>
      </c>
      <c r="G125" s="20"/>
      <c r="H125" s="20"/>
      <c r="I125" s="19"/>
      <c r="J125" s="19"/>
      <c r="K125" s="54"/>
      <c r="L125" s="24"/>
      <c r="M125" s="19"/>
    </row>
    <row r="126" spans="1:14" x14ac:dyDescent="0.25">
      <c r="A126" s="55"/>
      <c r="B126" s="55"/>
      <c r="C126" s="55"/>
      <c r="D126" s="56"/>
    </row>
    <row r="127" spans="1:14" s="1" customFormat="1" x14ac:dyDescent="0.25">
      <c r="A127" s="57" t="s">
        <v>179</v>
      </c>
      <c r="B127" s="57"/>
      <c r="C127" s="57"/>
      <c r="D127" s="57"/>
      <c r="E127" s="57"/>
      <c r="F127" s="57"/>
      <c r="G127" s="57"/>
      <c r="H127" s="55"/>
      <c r="I127" s="55" t="s">
        <v>180</v>
      </c>
      <c r="J127" s="55"/>
      <c r="K127" s="55"/>
      <c r="L127" s="64"/>
      <c r="N127" s="10"/>
    </row>
    <row r="128" spans="1:14" s="1" customFormat="1" x14ac:dyDescent="0.25">
      <c r="A128" s="55"/>
      <c r="B128" s="55"/>
      <c r="C128" s="55"/>
      <c r="D128" s="55"/>
      <c r="E128" s="26"/>
      <c r="F128" s="55"/>
      <c r="G128" s="55"/>
      <c r="H128" s="55"/>
      <c r="I128" s="58" t="s">
        <v>181</v>
      </c>
      <c r="J128" s="55"/>
      <c r="K128" s="55"/>
      <c r="L128" s="59" t="s">
        <v>182</v>
      </c>
      <c r="N128" s="10"/>
    </row>
    <row r="129" spans="1:14" s="1" customFormat="1" x14ac:dyDescent="0.25">
      <c r="A129" s="57" t="s">
        <v>183</v>
      </c>
      <c r="B129" s="57"/>
      <c r="C129" s="57"/>
      <c r="D129" s="57"/>
      <c r="E129" s="57"/>
      <c r="F129" s="57"/>
      <c r="G129" s="57"/>
      <c r="H129" s="57"/>
      <c r="I129" s="60" t="s">
        <v>180</v>
      </c>
      <c r="J129" s="55"/>
      <c r="K129" s="55"/>
      <c r="L129" s="64"/>
      <c r="N129" s="10"/>
    </row>
    <row r="130" spans="1:14" s="1" customFormat="1" x14ac:dyDescent="0.25">
      <c r="A130" s="55"/>
      <c r="B130" s="55"/>
      <c r="C130" s="55"/>
      <c r="D130" s="55"/>
      <c r="E130" s="26"/>
      <c r="F130" s="55"/>
      <c r="G130" s="55"/>
      <c r="H130" s="55"/>
      <c r="I130" s="60" t="s">
        <v>181</v>
      </c>
      <c r="J130" s="55"/>
      <c r="K130" s="55"/>
      <c r="L130" s="59" t="s">
        <v>182</v>
      </c>
      <c r="N130" s="10"/>
    </row>
    <row r="131" spans="1:14" s="1" customFormat="1" x14ac:dyDescent="0.25">
      <c r="A131" s="57" t="s">
        <v>184</v>
      </c>
      <c r="B131" s="57"/>
      <c r="C131" s="57"/>
      <c r="D131" s="57"/>
      <c r="E131" s="57"/>
      <c r="F131" s="57"/>
      <c r="G131" s="57"/>
      <c r="H131" s="57"/>
      <c r="I131" s="60" t="s">
        <v>180</v>
      </c>
      <c r="J131" s="55"/>
      <c r="K131" s="55"/>
      <c r="L131" s="64"/>
      <c r="N131" s="10"/>
    </row>
    <row r="132" spans="1:14" s="1" customFormat="1" x14ac:dyDescent="0.25">
      <c r="A132" s="55"/>
      <c r="B132" s="55"/>
      <c r="C132" s="55"/>
      <c r="D132" s="55"/>
      <c r="E132" s="26"/>
      <c r="F132" s="55"/>
      <c r="G132" s="55"/>
      <c r="H132" s="55"/>
      <c r="I132" s="60" t="s">
        <v>181</v>
      </c>
      <c r="J132" s="55"/>
      <c r="K132" s="55"/>
      <c r="L132" s="59" t="s">
        <v>182</v>
      </c>
      <c r="N132" s="10"/>
    </row>
    <row r="133" spans="1:14" s="1" customFormat="1" x14ac:dyDescent="0.25">
      <c r="A133" s="57" t="s">
        <v>185</v>
      </c>
      <c r="B133" s="57"/>
      <c r="C133" s="55"/>
      <c r="D133" s="55"/>
      <c r="E133" s="26"/>
      <c r="F133" s="55"/>
      <c r="G133" s="55"/>
      <c r="H133" s="55"/>
      <c r="I133" s="60" t="s">
        <v>180</v>
      </c>
      <c r="J133" s="55"/>
      <c r="K133" s="55"/>
      <c r="L133" s="64"/>
      <c r="N133" s="10"/>
    </row>
    <row r="134" spans="1:14" s="1" customFormat="1" x14ac:dyDescent="0.25">
      <c r="A134" s="57" t="s">
        <v>186</v>
      </c>
      <c r="B134" s="62"/>
      <c r="C134" s="55"/>
      <c r="D134" s="55"/>
      <c r="E134" s="26"/>
      <c r="F134" s="55"/>
      <c r="G134" s="55"/>
      <c r="H134" s="55"/>
      <c r="I134" s="60" t="s">
        <v>181</v>
      </c>
      <c r="J134" s="55"/>
      <c r="K134" s="55"/>
      <c r="L134" s="59" t="s">
        <v>182</v>
      </c>
      <c r="N134" s="10"/>
    </row>
    <row r="135" spans="1:14" s="1" customFormat="1" x14ac:dyDescent="0.25">
      <c r="A135" s="1" t="s">
        <v>187</v>
      </c>
      <c r="B135" s="63"/>
      <c r="D135" s="2"/>
      <c r="E135" s="3"/>
      <c r="F135" s="2"/>
      <c r="N135" s="10"/>
    </row>
  </sheetData>
  <mergeCells count="16">
    <mergeCell ref="B4:B9"/>
    <mergeCell ref="A4:A9"/>
    <mergeCell ref="A2:M2"/>
    <mergeCell ref="L7:L9"/>
    <mergeCell ref="M7:M9"/>
    <mergeCell ref="G8:G9"/>
    <mergeCell ref="H8:H9"/>
    <mergeCell ref="E4:M4"/>
    <mergeCell ref="F6:M6"/>
    <mergeCell ref="E5:M5"/>
    <mergeCell ref="C4:C9"/>
    <mergeCell ref="I8:I9"/>
    <mergeCell ref="J8:K8"/>
    <mergeCell ref="F7:F9"/>
    <mergeCell ref="E6:E9"/>
    <mergeCell ref="D4:D9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Коротаев М.</dc:creator>
  <cp:lastModifiedBy>Киселева</cp:lastModifiedBy>
  <cp:lastPrinted>2017-04-12T13:20:46Z</cp:lastPrinted>
  <dcterms:created xsi:type="dcterms:W3CDTF">2016-12-27T14:30:36Z</dcterms:created>
  <dcterms:modified xsi:type="dcterms:W3CDTF">2017-04-12T13:28:35Z</dcterms:modified>
</cp:coreProperties>
</file>