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40007.TMP\"/>
    </mc:Choice>
  </mc:AlternateContent>
  <bookViews>
    <workbookView xWindow="0" yWindow="2445" windowWidth="25485" windowHeight="11085"/>
  </bookViews>
  <sheets>
    <sheet name="ТРАФАРЕТ" sheetId="1" r:id="rId1"/>
  </sheets>
  <definedNames>
    <definedName name="_FilterDatabase" localSheetId="0" hidden="1">ТРАФАРЕТ!$A$11:$M$166</definedName>
    <definedName name="_xlnm.Print_Area" localSheetId="0">ТРАФАРЕТ!$A$1:$M$177</definedName>
  </definedNames>
  <calcPr calcId="162913"/>
</workbook>
</file>

<file path=xl/calcChain.xml><?xml version="1.0" encoding="utf-8"?>
<calcChain xmlns="http://schemas.openxmlformats.org/spreadsheetml/2006/main">
  <c r="F9" i="1" l="1"/>
  <c r="E9" i="1"/>
  <c r="J12" i="1"/>
  <c r="M12" i="1"/>
  <c r="F13" i="1"/>
  <c r="E13" i="1" s="1"/>
  <c r="F14" i="1"/>
  <c r="E14" i="1" s="1"/>
  <c r="F15" i="1"/>
  <c r="E15" i="1" s="1"/>
  <c r="E16" i="1"/>
  <c r="F16" i="1"/>
  <c r="G17" i="1"/>
  <c r="G11" i="1" s="1"/>
  <c r="F18" i="1"/>
  <c r="E18" i="1" s="1"/>
  <c r="J19" i="1"/>
  <c r="F19" i="1" s="1"/>
  <c r="L19" i="1"/>
  <c r="L17" i="1" s="1"/>
  <c r="L11" i="1" s="1"/>
  <c r="M19" i="1"/>
  <c r="M17" i="1" s="1"/>
  <c r="F20" i="1"/>
  <c r="E20" i="1" s="1"/>
  <c r="F21" i="1"/>
  <c r="E21" i="1" s="1"/>
  <c r="F22" i="1"/>
  <c r="E22" i="1" s="1"/>
  <c r="F23" i="1"/>
  <c r="E23" i="1" s="1"/>
  <c r="F24" i="1"/>
  <c r="E24" i="1" s="1"/>
  <c r="J24" i="1"/>
  <c r="F25" i="1"/>
  <c r="E25" i="1" s="1"/>
  <c r="E26" i="1"/>
  <c r="F26" i="1"/>
  <c r="F27" i="1"/>
  <c r="E27" i="1" s="1"/>
  <c r="E28" i="1"/>
  <c r="F28" i="1"/>
  <c r="I29" i="1"/>
  <c r="I11" i="1" s="1"/>
  <c r="M29" i="1"/>
  <c r="H30" i="1"/>
  <c r="H29" i="1" s="1"/>
  <c r="E31" i="1"/>
  <c r="F31" i="1"/>
  <c r="F32" i="1"/>
  <c r="E32" i="1" s="1"/>
  <c r="F33" i="1"/>
  <c r="E33" i="1" s="1"/>
  <c r="F35" i="1"/>
  <c r="E35" i="1" s="1"/>
  <c r="F36" i="1"/>
  <c r="E36" i="1" s="1"/>
  <c r="J36" i="1"/>
  <c r="J34" i="1" s="1"/>
  <c r="K36" i="1"/>
  <c r="K34" i="1" s="1"/>
  <c r="K29" i="1" s="1"/>
  <c r="K11" i="1" s="1"/>
  <c r="F37" i="1"/>
  <c r="E37" i="1" s="1"/>
  <c r="F38" i="1"/>
  <c r="E38" i="1" s="1"/>
  <c r="F39" i="1"/>
  <c r="E39" i="1" s="1"/>
  <c r="F40" i="1"/>
  <c r="E40" i="1" s="1"/>
  <c r="F41" i="1"/>
  <c r="E41" i="1" s="1"/>
  <c r="F42" i="1"/>
  <c r="E42" i="1" s="1"/>
  <c r="F43" i="1"/>
  <c r="E43" i="1" s="1"/>
  <c r="J43" i="1"/>
  <c r="F44" i="1"/>
  <c r="E44" i="1" s="1"/>
  <c r="F46" i="1"/>
  <c r="E46" i="1" s="1"/>
  <c r="F47" i="1"/>
  <c r="E47" i="1" s="1"/>
  <c r="F48" i="1"/>
  <c r="E48" i="1" s="1"/>
  <c r="J48" i="1"/>
  <c r="J45" i="1" s="1"/>
  <c r="F45" i="1" s="1"/>
  <c r="E45" i="1" s="1"/>
  <c r="F49" i="1"/>
  <c r="E49" i="1" s="1"/>
  <c r="F50" i="1"/>
  <c r="E50" i="1" s="1"/>
  <c r="F51" i="1"/>
  <c r="E51" i="1" s="1"/>
  <c r="E52" i="1"/>
  <c r="F52" i="1"/>
  <c r="G53" i="1"/>
  <c r="F53" i="1" s="1"/>
  <c r="E53" i="1" s="1"/>
  <c r="H53" i="1"/>
  <c r="J53" i="1"/>
  <c r="K53" i="1"/>
  <c r="E54" i="1"/>
  <c r="F54" i="1"/>
  <c r="G57" i="1"/>
  <c r="H57" i="1"/>
  <c r="J57" i="1"/>
  <c r="K57" i="1"/>
  <c r="M57" i="1"/>
  <c r="F58" i="1"/>
  <c r="E58" i="1" s="1"/>
  <c r="F59" i="1"/>
  <c r="E59" i="1" s="1"/>
  <c r="G60" i="1"/>
  <c r="H60" i="1"/>
  <c r="J60" i="1"/>
  <c r="K60" i="1"/>
  <c r="M60" i="1"/>
  <c r="F61" i="1"/>
  <c r="E61" i="1" s="1"/>
  <c r="E62" i="1"/>
  <c r="F62" i="1"/>
  <c r="F63" i="1"/>
  <c r="E63" i="1" s="1"/>
  <c r="E64" i="1"/>
  <c r="F64" i="1"/>
  <c r="F65" i="1"/>
  <c r="E65" i="1" s="1"/>
  <c r="G66" i="1"/>
  <c r="F66" i="1" s="1"/>
  <c r="H66" i="1"/>
  <c r="J66" i="1"/>
  <c r="K66" i="1"/>
  <c r="L66" i="1"/>
  <c r="L56" i="1" s="1"/>
  <c r="M66" i="1"/>
  <c r="F67" i="1"/>
  <c r="E67" i="1" s="1"/>
  <c r="F68" i="1"/>
  <c r="E68" i="1" s="1"/>
  <c r="E69" i="1"/>
  <c r="F69" i="1"/>
  <c r="M70" i="1"/>
  <c r="F71" i="1"/>
  <c r="E71" i="1" s="1"/>
  <c r="H72" i="1"/>
  <c r="H70" i="1" s="1"/>
  <c r="K72" i="1"/>
  <c r="K70" i="1" s="1"/>
  <c r="K56" i="1" s="1"/>
  <c r="F73" i="1"/>
  <c r="E73" i="1"/>
  <c r="F74" i="1"/>
  <c r="E74" i="1" s="1"/>
  <c r="F75" i="1"/>
  <c r="E75" i="1" s="1"/>
  <c r="G76" i="1"/>
  <c r="G72" i="1" s="1"/>
  <c r="J76" i="1"/>
  <c r="F76" i="1" s="1"/>
  <c r="E76" i="1" s="1"/>
  <c r="F77" i="1"/>
  <c r="E77" i="1" s="1"/>
  <c r="F78" i="1"/>
  <c r="E78" i="1" s="1"/>
  <c r="F79" i="1"/>
  <c r="E79" i="1" s="1"/>
  <c r="G82" i="1"/>
  <c r="H82" i="1"/>
  <c r="H81" i="1"/>
  <c r="H80" i="1" s="1"/>
  <c r="J82" i="1"/>
  <c r="J81" i="1" s="1"/>
  <c r="J80" i="1" s="1"/>
  <c r="K82" i="1"/>
  <c r="K81" i="1" s="1"/>
  <c r="K80" i="1" s="1"/>
  <c r="F83" i="1"/>
  <c r="E83" i="1" s="1"/>
  <c r="F84" i="1"/>
  <c r="E84" i="1" s="1"/>
  <c r="F85" i="1"/>
  <c r="E85" i="1" s="1"/>
  <c r="G86" i="1"/>
  <c r="F86" i="1" s="1"/>
  <c r="E86" i="1" s="1"/>
  <c r="J86" i="1"/>
  <c r="F87" i="1"/>
  <c r="E87" i="1" s="1"/>
  <c r="F88" i="1"/>
  <c r="E88" i="1" s="1"/>
  <c r="F89" i="1"/>
  <c r="E89" i="1" s="1"/>
  <c r="F90" i="1"/>
  <c r="E90" i="1" s="1"/>
  <c r="F91" i="1"/>
  <c r="E91" i="1" s="1"/>
  <c r="F92" i="1"/>
  <c r="E92" i="1" s="1"/>
  <c r="H93" i="1"/>
  <c r="F94" i="1"/>
  <c r="E94" i="1" s="1"/>
  <c r="F95" i="1"/>
  <c r="E95" i="1" s="1"/>
  <c r="G96" i="1"/>
  <c r="G93" i="1" s="1"/>
  <c r="H96" i="1"/>
  <c r="J96" i="1"/>
  <c r="M96" i="1"/>
  <c r="M93" i="1" s="1"/>
  <c r="F97" i="1"/>
  <c r="E97" i="1" s="1"/>
  <c r="F98" i="1"/>
  <c r="E98" i="1" s="1"/>
  <c r="F99" i="1"/>
  <c r="E99" i="1" s="1"/>
  <c r="F100" i="1"/>
  <c r="E100" i="1" s="1"/>
  <c r="F101" i="1"/>
  <c r="E101" i="1" s="1"/>
  <c r="F102" i="1"/>
  <c r="E102" i="1" s="1"/>
  <c r="F103" i="1"/>
  <c r="E103" i="1" s="1"/>
  <c r="G104" i="1"/>
  <c r="F104" i="1" s="1"/>
  <c r="E104" i="1" s="1"/>
  <c r="J104" i="1"/>
  <c r="M104" i="1"/>
  <c r="F105" i="1"/>
  <c r="E105" i="1" s="1"/>
  <c r="G107" i="1"/>
  <c r="F107" i="1" s="1"/>
  <c r="E107" i="1" s="1"/>
  <c r="J107" i="1"/>
  <c r="J106" i="1" s="1"/>
  <c r="E108" i="1"/>
  <c r="F108" i="1"/>
  <c r="E109" i="1"/>
  <c r="F109" i="1"/>
  <c r="E110" i="1"/>
  <c r="F110" i="1"/>
  <c r="E111" i="1"/>
  <c r="F111" i="1"/>
  <c r="E112" i="1"/>
  <c r="F112" i="1"/>
  <c r="E113" i="1"/>
  <c r="F113" i="1"/>
  <c r="H115" i="1"/>
  <c r="K115" i="1"/>
  <c r="F116" i="1"/>
  <c r="E116" i="1" s="1"/>
  <c r="F117" i="1"/>
  <c r="E117" i="1" s="1"/>
  <c r="F118" i="1"/>
  <c r="E118" i="1" s="1"/>
  <c r="G119" i="1"/>
  <c r="G115" i="1" s="1"/>
  <c r="J119" i="1"/>
  <c r="J115" i="1" s="1"/>
  <c r="F120" i="1"/>
  <c r="E120" i="1" s="1"/>
  <c r="F121" i="1"/>
  <c r="E121" i="1" s="1"/>
  <c r="F122" i="1"/>
  <c r="E122" i="1" s="1"/>
  <c r="G123" i="1"/>
  <c r="F123" i="1" s="1"/>
  <c r="E123" i="1" s="1"/>
  <c r="H123" i="1"/>
  <c r="J123" i="1"/>
  <c r="M123" i="1"/>
  <c r="M114" i="1" s="1"/>
  <c r="F124" i="1"/>
  <c r="E124" i="1" s="1"/>
  <c r="F125" i="1"/>
  <c r="E125" i="1" s="1"/>
  <c r="F126" i="1"/>
  <c r="E126" i="1" s="1"/>
  <c r="F127" i="1"/>
  <c r="E127" i="1" s="1"/>
  <c r="L128" i="1"/>
  <c r="L129" i="1"/>
  <c r="L114" i="1" s="1"/>
  <c r="L55" i="1" s="1"/>
  <c r="F130" i="1"/>
  <c r="E130" i="1" s="1"/>
  <c r="F131" i="1"/>
  <c r="E131" i="1" s="1"/>
  <c r="F132" i="1"/>
  <c r="E132" i="1" s="1"/>
  <c r="F133" i="1"/>
  <c r="E133" i="1" s="1"/>
  <c r="F134" i="1"/>
  <c r="E134" i="1" s="1"/>
  <c r="F135" i="1"/>
  <c r="E135" i="1" s="1"/>
  <c r="F136" i="1"/>
  <c r="E136" i="1" s="1"/>
  <c r="F137" i="1"/>
  <c r="E137" i="1" s="1"/>
  <c r="F138" i="1"/>
  <c r="E138" i="1" s="1"/>
  <c r="F139" i="1"/>
  <c r="E139" i="1" s="1"/>
  <c r="F140" i="1"/>
  <c r="E140" i="1" s="1"/>
  <c r="G141" i="1"/>
  <c r="G128" i="1" s="1"/>
  <c r="H141" i="1"/>
  <c r="H129" i="1" s="1"/>
  <c r="J141" i="1"/>
  <c r="J128" i="1" s="1"/>
  <c r="K141" i="1"/>
  <c r="K128" i="1" s="1"/>
  <c r="M141" i="1"/>
  <c r="M128" i="1" s="1"/>
  <c r="F142" i="1"/>
  <c r="E142" i="1" s="1"/>
  <c r="F143" i="1"/>
  <c r="E143" i="1" s="1"/>
  <c r="F144" i="1"/>
  <c r="E144" i="1" s="1"/>
  <c r="F145" i="1"/>
  <c r="E145" i="1" s="1"/>
  <c r="F146" i="1"/>
  <c r="E146" i="1" s="1"/>
  <c r="F147" i="1"/>
  <c r="E147" i="1" s="1"/>
  <c r="F148" i="1"/>
  <c r="E148" i="1" s="1"/>
  <c r="F149" i="1"/>
  <c r="E149" i="1" s="1"/>
  <c r="J150" i="1"/>
  <c r="F150" i="1" s="1"/>
  <c r="E150" i="1" s="1"/>
  <c r="F151" i="1"/>
  <c r="E151" i="1" s="1"/>
  <c r="F152" i="1"/>
  <c r="E152" i="1" s="1"/>
  <c r="G153" i="1"/>
  <c r="H153" i="1"/>
  <c r="J153" i="1"/>
  <c r="K153" i="1"/>
  <c r="F154" i="1"/>
  <c r="E154" i="1" s="1"/>
  <c r="I156" i="1"/>
  <c r="F156" i="1" s="1"/>
  <c r="E156" i="1" s="1"/>
  <c r="J156" i="1"/>
  <c r="J155" i="1"/>
  <c r="F157" i="1"/>
  <c r="E157" i="1" s="1"/>
  <c r="F158" i="1"/>
  <c r="E158" i="1" s="1"/>
  <c r="F159" i="1"/>
  <c r="E159" i="1" s="1"/>
  <c r="J159" i="1"/>
  <c r="K159" i="1"/>
  <c r="M159" i="1"/>
  <c r="E160" i="1"/>
  <c r="F160" i="1"/>
  <c r="F161" i="1"/>
  <c r="E161" i="1" s="1"/>
  <c r="E162" i="1"/>
  <c r="F162" i="1"/>
  <c r="E163" i="1"/>
  <c r="F163" i="1"/>
  <c r="H164" i="1"/>
  <c r="F164" i="1" s="1"/>
  <c r="E164" i="1" s="1"/>
  <c r="I164" i="1"/>
  <c r="E165" i="1"/>
  <c r="F165" i="1"/>
  <c r="E166" i="1"/>
  <c r="F57" i="1"/>
  <c r="E57" i="1" s="1"/>
  <c r="K129" i="1"/>
  <c r="K114" i="1" s="1"/>
  <c r="M129" i="1"/>
  <c r="J29" i="1" l="1"/>
  <c r="F34" i="1"/>
  <c r="E34" i="1" s="1"/>
  <c r="G81" i="1"/>
  <c r="F81" i="1" s="1"/>
  <c r="E81" i="1" s="1"/>
  <c r="M56" i="1"/>
  <c r="E19" i="1"/>
  <c r="F12" i="1"/>
  <c r="J17" i="1"/>
  <c r="J11" i="1" s="1"/>
  <c r="H56" i="1"/>
  <c r="E66" i="1"/>
  <c r="G106" i="1"/>
  <c r="G129" i="1"/>
  <c r="G114" i="1" s="1"/>
  <c r="F153" i="1"/>
  <c r="E153" i="1" s="1"/>
  <c r="F96" i="1"/>
  <c r="E96" i="1" s="1"/>
  <c r="F60" i="1"/>
  <c r="E60" i="1" s="1"/>
  <c r="F30" i="1"/>
  <c r="E30" i="1" s="1"/>
  <c r="F106" i="1"/>
  <c r="E106" i="1" s="1"/>
  <c r="H114" i="1"/>
  <c r="H55" i="1" s="1"/>
  <c r="F115" i="1"/>
  <c r="E115" i="1" s="1"/>
  <c r="M55" i="1"/>
  <c r="F29" i="1"/>
  <c r="E29" i="1" s="1"/>
  <c r="H11" i="1"/>
  <c r="M11" i="1"/>
  <c r="G80" i="1"/>
  <c r="F80" i="1" s="1"/>
  <c r="E80" i="1" s="1"/>
  <c r="K55" i="1"/>
  <c r="K10" i="1" s="1"/>
  <c r="L10" i="1"/>
  <c r="E12" i="1"/>
  <c r="J129" i="1"/>
  <c r="F129" i="1" s="1"/>
  <c r="E129" i="1" s="1"/>
  <c r="G70" i="1"/>
  <c r="I155" i="1"/>
  <c r="F119" i="1"/>
  <c r="E119" i="1" s="1"/>
  <c r="J72" i="1"/>
  <c r="J70" i="1" s="1"/>
  <c r="J56" i="1" s="1"/>
  <c r="F141" i="1"/>
  <c r="E141" i="1" s="1"/>
  <c r="H128" i="1"/>
  <c r="F128" i="1" s="1"/>
  <c r="E128" i="1" s="1"/>
  <c r="J93" i="1"/>
  <c r="F93" i="1" s="1"/>
  <c r="E93" i="1" s="1"/>
  <c r="F82" i="1"/>
  <c r="E82" i="1" s="1"/>
  <c r="F11" i="1" l="1"/>
  <c r="E11" i="1" s="1"/>
  <c r="F72" i="1"/>
  <c r="E72" i="1" s="1"/>
  <c r="M10" i="1"/>
  <c r="F17" i="1"/>
  <c r="E17" i="1" s="1"/>
  <c r="J114" i="1"/>
  <c r="F70" i="1"/>
  <c r="E70" i="1" s="1"/>
  <c r="G56" i="1"/>
  <c r="H10" i="1"/>
  <c r="F155" i="1"/>
  <c r="E155" i="1" s="1"/>
  <c r="I114" i="1"/>
  <c r="I55" i="1" s="1"/>
  <c r="I10" i="1" s="1"/>
  <c r="J55" i="1"/>
  <c r="J10" i="1" s="1"/>
  <c r="F56" i="1" l="1"/>
  <c r="E56" i="1" s="1"/>
  <c r="G55" i="1"/>
  <c r="F114" i="1"/>
  <c r="E114" i="1" s="1"/>
  <c r="F55" i="1" l="1"/>
  <c r="E55" i="1" s="1"/>
  <c r="G10" i="1"/>
  <c r="F10" i="1" s="1"/>
  <c r="E10" i="1" s="1"/>
</calcChain>
</file>

<file path=xl/sharedStrings.xml><?xml version="1.0" encoding="utf-8"?>
<sst xmlns="http://schemas.openxmlformats.org/spreadsheetml/2006/main" count="943" uniqueCount="176">
  <si>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</si>
  <si>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</si>
  <si>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</si>
  <si>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</si>
  <si>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</si>
  <si>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</si>
  <si>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</si>
  <si>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</si>
  <si>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</si>
  <si>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</si>
  <si>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</si>
  <si>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</si>
  <si>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</si>
  <si>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</si>
  <si>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</si>
  <si>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</si>
  <si>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</si>
  <si>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</si>
  <si>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</si>
  <si>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</si>
  <si>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</si>
  <si>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</si>
  <si>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</si>
  <si>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</si>
  <si>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</si>
  <si>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</si>
  <si>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</si>
  <si>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</si>
  <si>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</si>
  <si>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</si>
  <si>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</si>
  <si>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</si>
  <si>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1130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</si>
  <si>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</si>
  <si>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</si>
  <si>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</si>
  <si>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</si>
  <si>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</si>
  <si>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</si>
  <si>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</si>
  <si>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</si>
  <si>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</si>
  <si>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</si>
  <si>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</si>
  <si>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</si>
  <si>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</si>
  <si>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</si>
  <si>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</si>
  <si>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</si>
  <si>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</si>
  <si>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</si>
  <si>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</si>
  <si>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</si>
  <si>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</si>
  <si>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</si>
  <si>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</si>
  <si>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</si>
  <si>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</si>
  <si>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</si>
  <si>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</si>
  <si>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</si>
  <si>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</si>
  <si>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</si>
  <si>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</si>
  <si>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</si>
  <si>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</si>
  <si>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</si>
  <si>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</si>
  <si>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</si>
  <si>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</si>
  <si>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</si>
  <si>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</si>
  <si>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</si>
  <si>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</si>
  <si>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</si>
  <si>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</si>
  <si>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</si>
  <si>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</si>
  <si>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</si>
  <si>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</si>
  <si>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</si>
  <si>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</si>
  <si>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</si>
  <si>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</si>
  <si>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</si>
  <si>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</si>
  <si>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</si>
  <si>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</si>
  <si>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</si>
  <si>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</si>
  <si>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</si>
  <si>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</si>
  <si>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</si>
  <si>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</si>
  <si>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</si>
  <si>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</si>
  <si>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</si>
  <si>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</si>
  <si>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</si>
  <si>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</si>
  <si>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</si>
  <si>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</si>
  <si>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</si>
  <si>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</si>
  <si>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прочую закупку товаров, работ и услуг, всего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</si>
  <si>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</si>
  <si>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</si>
  <si>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</si>
  <si>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</si>
  <si>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</si>
  <si>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</si>
  <si>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</si>
  <si>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</si>
  <si>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</si>
  <si>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</si>
  <si>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</si>
  <si>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</si>
  <si>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</si>
  <si>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</si>
  <si>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</si>
  <si>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</si>
  <si>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</si>
  <si>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</si>
  <si>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</si>
  <si>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</si>
  <si>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</si>
  <si>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</si>
  <si>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</si>
  <si>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</si>
  <si>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</si>
  <si>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</si>
  <si>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</si>
  <si>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</si>
  <si>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</si>
  <si>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</si>
  <si>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</si>
  <si>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  <charset val="204"/>
      </rPr>
      <t>Справочно:</t>
    </r>
    <r>
      <rPr>
        <sz val="11"/>
        <rFont val="Times New Roman"/>
        <family val="1"/>
        <charset val="204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</si>
  <si>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</si>
  <si>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</si>
  <si>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расходы на закупку товаров, работ, услуг, всего</t>
  </si>
  <si>
    <t>прочие поступления,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</si>
  <si>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</si>
  <si>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</si>
  <si>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</si>
  <si>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</si>
  <si>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</si>
  <si>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</si>
  <si>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</si>
  <si>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</si>
  <si>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</si>
  <si>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</si>
  <si>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</si>
  <si>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</si>
  <si>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</si>
  <si>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</si>
  <si>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</si>
  <si>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капитального вложения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</si>
  <si>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</si>
  <si>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</si>
  <si>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</si>
  <si>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</si>
  <si>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</si>
  <si>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</si>
  <si>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</si>
  <si>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</si>
  <si>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</si>
  <si>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</si>
  <si>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</si>
  <si>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</si>
  <si>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закупку энергетических ресурсов</t>
  </si>
  <si>
    <t>в том числе:
прочую закупку товаров, работ и услуг, всего</t>
  </si>
  <si>
    <t>Раздел 1.2. Поступления и выплаты на 2022 год (1 год планового периода)</t>
  </si>
  <si>
    <t>Толпина И.А.</t>
  </si>
  <si>
    <t>Кожикова М.Н.</t>
  </si>
  <si>
    <t>Милорава М.А.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</si>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</sst>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0"/>
    <xf numFmtId="0" fontId="27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/>
    <xf numFmtId="0" fontId="19" fillId="0" borderId="0" xfId="42" applyFont="1" applyAlignment="1" applyProtection="1">
      <alignment horizontal="center" wrapText="1"/>
    </xf>
    <xf numFmtId="0" fontId="19" fillId="0" borderId="0" xfId="42" applyFont="1" applyBorder="1" applyProtection="1"/>
    <xf numFmtId="0" fontId="21" fillId="0" borderId="0" xfId="0" applyFont="1" applyProtection="1"/>
    <xf numFmtId="0" fontId="19" fillId="0" borderId="10" xfId="42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0" fontId="19" fillId="0" borderId="0" xfId="0" applyFont="1" applyProtection="1"/>
    <xf numFmtId="0" fontId="28" fillId="0" borderId="0" xfId="0" applyFont="1" applyProtection="1"/>
    <xf numFmtId="49" fontId="21" fillId="0" borderId="0" xfId="0" applyNumberFormat="1" applyFont="1" applyProtection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49" fontId="21" fillId="0" borderId="0" xfId="0" applyNumberFormat="1" applyFont="1" applyAlignment="1" applyProtection="1">
      <alignment horizontal="center"/>
    </xf>
    <xf numFmtId="0" fontId="20" fillId="0" borderId="0" xfId="42" applyFont="1" applyFill="1" applyBorder="1" applyAlignment="1" applyProtection="1">
      <alignment horizontal="left" vertical="center" wrapText="1"/>
    </xf>
    <xf numFmtId="0" fontId="20" fillId="0" borderId="0" xfId="42" applyFont="1" applyFill="1" applyBorder="1" applyAlignment="1" applyProtection="1">
      <alignment horizontal="center" vertical="center"/>
    </xf>
    <xf numFmtId="4" fontId="20" fillId="0" borderId="0" xfId="42" applyNumberFormat="1" applyFont="1" applyFill="1" applyBorder="1" applyAlignment="1" applyProtection="1">
      <alignment horizontal="center" vertical="center"/>
    </xf>
    <xf numFmtId="4" fontId="20" fillId="0" borderId="0" xfId="42" applyNumberFormat="1" applyFont="1" applyFill="1" applyBorder="1" applyAlignment="1" applyProtection="1">
      <alignment horizontal="center" vertical="center" wrapText="1"/>
    </xf>
    <xf numFmtId="0" fontId="19" fillId="0" borderId="0" xfId="42" applyFont="1" applyProtection="1"/>
    <xf numFmtId="4" fontId="19" fillId="0" borderId="0" xfId="42" applyNumberFormat="1" applyFont="1" applyProtection="1"/>
    <xf numFmtId="0" fontId="19" fillId="0" borderId="0" xfId="42" applyFont="1" applyAlignment="1" applyProtection="1">
      <alignment horizontal="center" vertical="top"/>
    </xf>
    <xf numFmtId="0" fontId="23" fillId="0" borderId="0" xfId="42" applyFont="1" applyBorder="1" applyAlignment="1" applyProtection="1">
      <alignment vertical="justify"/>
    </xf>
    <xf numFmtId="0" fontId="23" fillId="0" borderId="0" xfId="42" applyFont="1" applyBorder="1" applyAlignment="1" applyProtection="1">
      <alignment horizontal="center" vertical="justify"/>
    </xf>
    <xf numFmtId="4" fontId="29" fillId="0" borderId="0" xfId="42" applyNumberFormat="1" applyFont="1" applyAlignment="1" applyProtection="1">
      <alignment horizontal="center" vertical="top"/>
    </xf>
    <xf numFmtId="4" fontId="29" fillId="0" borderId="0" xfId="42" applyNumberFormat="1" applyFont="1" applyProtection="1"/>
    <xf numFmtId="0" fontId="20" fillId="0" borderId="0" xfId="42" applyFont="1" applyFill="1" applyBorder="1" applyAlignment="1" applyProtection="1">
      <alignment horizontal="center" vertical="center" wrapText="1"/>
    </xf>
    <xf numFmtId="0" fontId="19" fillId="0" borderId="0" xfId="42" applyFont="1" applyAlignment="1" applyProtection="1">
      <alignment horizontal="center" vertical="center"/>
    </xf>
    <xf numFmtId="0" fontId="19" fillId="0" borderId="0" xfId="42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4" fontId="19" fillId="0" borderId="0" xfId="42" applyNumberFormat="1" applyFont="1" applyFill="1" applyBorder="1" applyAlignment="1" applyProtection="1">
      <alignment horizontal="center" vertical="center"/>
    </xf>
    <xf numFmtId="0" fontId="19" fillId="0" borderId="0" xfId="42" applyFont="1" applyFill="1" applyProtection="1"/>
    <xf numFmtId="0" fontId="19" fillId="0" borderId="0" xfId="42" applyFont="1" applyFill="1" applyAlignment="1" applyProtection="1">
      <alignment horizontal="center" wrapText="1"/>
    </xf>
    <xf numFmtId="0" fontId="21" fillId="0" borderId="0" xfId="0" applyFont="1" applyFill="1" applyProtection="1"/>
    <xf numFmtId="49" fontId="21" fillId="0" borderId="0" xfId="0" applyNumberFormat="1" applyFont="1" applyFill="1" applyProtection="1"/>
    <xf numFmtId="4" fontId="19" fillId="0" borderId="10" xfId="0" applyNumberFormat="1" applyFont="1" applyFill="1" applyBorder="1" applyAlignment="1" applyProtection="1">
      <alignment horizontal="center" vertical="center"/>
    </xf>
    <xf numFmtId="4" fontId="20" fillId="15" borderId="10" xfId="0" applyNumberFormat="1" applyFont="1" applyFill="1" applyBorder="1" applyAlignment="1" applyProtection="1">
      <alignment horizontal="center" vertical="center"/>
    </xf>
    <xf numFmtId="4" fontId="19" fillId="15" borderId="10" xfId="40" applyNumberFormat="1" applyFont="1" applyFill="1" applyBorder="1" applyAlignment="1" applyProtection="1">
      <alignment horizontal="center" vertical="center"/>
    </xf>
    <xf numFmtId="4" fontId="19" fillId="15" borderId="10" xfId="39" applyNumberFormat="1" applyFont="1" applyFill="1" applyBorder="1" applyAlignment="1" applyProtection="1">
      <alignment horizontal="center" vertical="center"/>
    </xf>
    <xf numFmtId="4" fontId="19" fillId="15" borderId="10" xfId="0" applyNumberFormat="1" applyFont="1" applyFill="1" applyBorder="1" applyAlignment="1" applyProtection="1">
      <alignment horizontal="center" vertical="center"/>
    </xf>
    <xf numFmtId="4" fontId="19" fillId="16" borderId="10" xfId="42" applyNumberFormat="1" applyFont="1" applyFill="1" applyBorder="1" applyAlignment="1" applyProtection="1">
      <alignment horizontal="center" vertical="center" wrapText="1"/>
    </xf>
    <xf numFmtId="4" fontId="19" fillId="15" borderId="10" xfId="42" applyNumberFormat="1" applyFont="1" applyFill="1" applyBorder="1" applyAlignment="1" applyProtection="1">
      <alignment horizontal="center" vertical="center" wrapText="1"/>
    </xf>
    <xf numFmtId="4" fontId="20" fillId="15" borderId="10" xfId="42" applyNumberFormat="1" applyFont="1" applyFill="1" applyBorder="1" applyAlignment="1" applyProtection="1">
      <alignment horizontal="center" vertical="center" wrapText="1"/>
    </xf>
    <xf numFmtId="4" fontId="20" fillId="15" borderId="11" xfId="42" applyNumberFormat="1" applyFont="1" applyFill="1" applyBorder="1" applyAlignment="1" applyProtection="1">
      <alignment horizontal="center" vertical="center"/>
    </xf>
    <xf numFmtId="4" fontId="19" fillId="15" borderId="11" xfId="42" applyNumberFormat="1" applyFont="1" applyFill="1" applyBorder="1" applyAlignment="1" applyProtection="1">
      <alignment horizontal="center" vertical="center"/>
    </xf>
    <xf numFmtId="4" fontId="19" fillId="15" borderId="12" xfId="42" applyNumberFormat="1" applyFont="1" applyFill="1" applyBorder="1" applyAlignment="1" applyProtection="1">
      <alignment horizontal="center" vertical="center"/>
    </xf>
    <xf numFmtId="4" fontId="20" fillId="15" borderId="12" xfId="42" applyNumberFormat="1" applyFont="1" applyFill="1" applyBorder="1" applyAlignment="1" applyProtection="1">
      <alignment horizontal="center" vertical="center"/>
    </xf>
    <xf numFmtId="4" fontId="19" fillId="16" borderId="10" xfId="42" applyNumberFormat="1" applyFont="1" applyFill="1" applyBorder="1" applyAlignment="1" applyProtection="1">
      <alignment horizontal="center" vertical="center"/>
    </xf>
    <xf numFmtId="0" fontId="19" fillId="16" borderId="10" xfId="42" applyFont="1" applyFill="1" applyBorder="1" applyAlignment="1" applyProtection="1">
      <alignment horizontal="center" vertical="center" wrapText="1"/>
    </xf>
    <xf numFmtId="49" fontId="21" fillId="0" borderId="0" xfId="0" applyNumberFormat="1" applyFont="1" applyBorder="1" applyAlignment="1" applyProtection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42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0" fontId="19" fillId="16" borderId="13" xfId="42" applyFont="1" applyFill="1" applyBorder="1" applyAlignment="1" applyProtection="1">
      <alignment vertical="center" wrapText="1"/>
    </xf>
    <xf numFmtId="0" fontId="19" fillId="16" borderId="14" xfId="42" applyFont="1" applyFill="1" applyBorder="1" applyAlignment="1" applyProtection="1">
      <alignment vertical="center" wrapText="1"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4" xfId="42" applyNumberFormat="1" applyFont="1" applyFill="1" applyBorder="1" applyAlignment="1" applyProtection="1">
      <alignment horizontal="center" vertical="top"/>
    </xf>
    <xf numFmtId="4" fontId="19" fillId="15" borderId="10" xfId="42" applyNumberFormat="1" applyFont="1" applyFill="1" applyBorder="1" applyAlignment="1" applyProtection="1">
      <alignment horizontal="center" vertical="top"/>
    </xf>
    <xf numFmtId="4" fontId="19" fillId="15" borderId="12" xfId="36" applyNumberFormat="1" applyFont="1" applyFill="1" applyBorder="1" applyAlignment="1" applyProtection="1">
      <alignment horizontal="center" vertical="center"/>
    </xf>
    <xf numFmtId="0" fontId="19" fillId="16" borderId="15" xfId="42" applyFont="1" applyFill="1" applyBorder="1" applyAlignment="1" applyProtection="1">
      <alignment vertical="center" wrapText="1"/>
    </xf>
    <xf numFmtId="4" fontId="19" fillId="15" borderId="10" xfId="0" applyNumberFormat="1" applyFont="1" applyFill="1" applyBorder="1" applyAlignment="1" applyProtection="1">
      <alignment horizontal="center" vertical="center"/>
    </xf>
    <xf numFmtId="4" fontId="19" fillId="16" borderId="10" xfId="42" applyNumberFormat="1" applyFont="1" applyFill="1" applyBorder="1" applyAlignment="1" applyProtection="1">
      <alignment horizontal="center" vertical="center" wrapText="1"/>
    </xf>
    <xf numFmtId="4" fontId="19" fillId="0" borderId="10" xfId="39" applyNumberFormat="1" applyFont="1" applyFill="1" applyBorder="1" applyAlignment="1" applyProtection="1">
      <alignment horizontal="center" vertical="center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</xf>
    <xf numFmtId="0" fontId="20" fillId="16" borderId="10" xfId="0" applyFont="1" applyFill="1" applyBorder="1" applyAlignment="1" applyProtection="1">
      <alignment horizontal="center" vertical="center" wrapText="1"/>
    </xf>
    <xf numFmtId="0" fontId="20" fillId="16" borderId="10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/>
    </xf>
    <xf numFmtId="0" fontId="19" fillId="16" borderId="10" xfId="0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wrapText="1" indent="2"/>
    </xf>
    <xf numFmtId="0" fontId="19" fillId="0" borderId="10" xfId="0" applyFont="1" applyFill="1" applyBorder="1" applyAlignment="1" applyProtection="1">
      <alignment horizontal="left" vertical="center" wrapText="1" indent="4"/>
    </xf>
    <xf numFmtId="0" fontId="19" fillId="0" borderId="10" xfId="0" applyFont="1" applyFill="1" applyBorder="1" applyAlignment="1" applyProtection="1">
      <alignment horizontal="left" vertical="center" wrapText="1" indent="3"/>
    </xf>
    <xf numFmtId="0" fontId="19" fillId="0" borderId="10" xfId="0" applyFont="1" applyFill="1" applyBorder="1" applyAlignment="1" applyProtection="1">
      <alignment horizontal="left" vertical="center" wrapText="1" indent="1"/>
    </xf>
    <xf numFmtId="0" fontId="20" fillId="0" borderId="10" xfId="0" applyFont="1" applyFill="1" applyBorder="1" applyAlignment="1" applyProtection="1">
      <alignment horizontal="center" vertical="center"/>
    </xf>
    <xf numFmtId="0" fontId="19" fillId="16" borderId="10" xfId="0" applyFont="1" applyFill="1" applyBorder="1" applyAlignment="1" applyProtection="1">
      <alignment horizontal="left" vertical="center" wrapText="1" indent="2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10" xfId="42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 indent="5"/>
    </xf>
    <xf numFmtId="0" fontId="19" fillId="16" borderId="10" xfId="0" applyFont="1" applyFill="1" applyBorder="1" applyAlignment="1" applyProtection="1">
      <alignment horizontal="center" vertical="center"/>
    </xf>
    <xf numFmtId="49" fontId="19" fillId="0" borderId="10" xfId="42" applyNumberFormat="1" applyFont="1" applyFill="1" applyBorder="1" applyAlignment="1" applyProtection="1">
      <alignment horizontal="center" vertical="center" wrapText="1"/>
    </xf>
    <xf numFmtId="0" fontId="19" fillId="0" borderId="10" xfId="42" applyFont="1" applyFill="1" applyBorder="1" applyAlignment="1" applyProtection="1">
      <alignment horizontal="center" vertical="center" wrapText="1"/>
    </xf>
    <xf numFmtId="0" fontId="19" fillId="0" borderId="10" xfId="42" applyNumberFormat="1" applyFont="1" applyFill="1" applyBorder="1" applyAlignment="1" applyProtection="1">
      <alignment horizontal="center" vertical="center" wrapText="1"/>
    </xf>
    <xf numFmtId="0" fontId="20" fillId="0" borderId="10" xfId="42" applyNumberFormat="1" applyFont="1" applyFill="1" applyBorder="1" applyAlignment="1" applyProtection="1">
      <alignment horizontal="center" vertical="center" wrapText="1"/>
    </xf>
    <xf numFmtId="0" fontId="20" fillId="0" borderId="10" xfId="42" applyFont="1" applyFill="1" applyBorder="1" applyAlignment="1" applyProtection="1">
      <alignment horizontal="center" vertical="center" wrapText="1"/>
    </xf>
    <xf numFmtId="0" fontId="19" fillId="16" borderId="10" xfId="42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center" wrapText="1" indent="6"/>
    </xf>
    <xf numFmtId="4" fontId="19" fillId="0" borderId="10" xfId="42" applyNumberFormat="1" applyFont="1" applyFill="1" applyBorder="1" applyAlignment="1" applyProtection="1">
      <alignment horizontal="center" vertical="center" wrapText="1"/>
    </xf>
    <xf numFmtId="0" fontId="19" fillId="0" borderId="10" xfId="39" applyFont="1" applyFill="1" applyBorder="1" applyAlignment="1" applyProtection="1">
      <alignment horizontal="left" vertical="center" wrapText="1" indent="4"/>
    </xf>
    <xf numFmtId="0" fontId="19" fillId="0" borderId="10" xfId="39" applyFont="1" applyFill="1" applyBorder="1" applyAlignment="1" applyProtection="1">
      <alignment horizontal="center" vertical="center"/>
    </xf>
    <xf numFmtId="0" fontId="19" fillId="0" borderId="10" xfId="39" applyFont="1" applyFill="1" applyBorder="1" applyAlignment="1" applyProtection="1">
      <alignment horizontal="left" vertical="center" wrapText="1" indent="3"/>
    </xf>
    <xf numFmtId="0" fontId="19" fillId="0" borderId="10" xfId="39" applyFont="1" applyFill="1" applyBorder="1" applyAlignment="1" applyProtection="1">
      <alignment horizontal="left" vertical="center" wrapText="1" indent="5"/>
    </xf>
    <xf numFmtId="0" fontId="19" fillId="0" borderId="10" xfId="39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 applyProtection="1">
      <alignment horizontal="center" vertical="center"/>
    </xf>
    <xf numFmtId="4" fontId="19" fillId="16" borderId="10" xfId="42" applyNumberFormat="1" applyFont="1" applyFill="1" applyBorder="1" applyAlignment="1" applyProtection="1">
      <alignment horizontal="center" vertical="center" wrapText="1"/>
    </xf>
    <xf numFmtId="4" fontId="19" fillId="15" borderId="10" xfId="42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 wrapText="1" indent="7"/>
    </xf>
    <xf numFmtId="0" fontId="19" fillId="0" borderId="10" xfId="0" applyFont="1" applyFill="1" applyBorder="1" applyAlignment="1" applyProtection="1">
      <alignment horizontal="left" vertical="center" wrapText="1" indent="7"/>
    </xf>
    <xf numFmtId="4" fontId="19" fillId="16" borderId="10" xfId="42" applyNumberFormat="1" applyFont="1" applyFill="1" applyBorder="1" applyAlignment="1" applyProtection="1">
      <alignment horizontal="center" vertical="center" wrapText="1"/>
    </xf>
    <xf numFmtId="4" fontId="19" fillId="15" borderId="10" xfId="42" applyNumberFormat="1" applyFont="1" applyFill="1" applyBorder="1" applyAlignment="1" applyProtection="1">
      <alignment horizontal="center" vertical="center" wrapText="1"/>
    </xf>
    <xf numFmtId="4" fontId="19" fillId="16" borderId="10" xfId="42" applyNumberFormat="1" applyFont="1" applyFill="1" applyBorder="1" applyAlignment="1" applyProtection="1">
      <alignment horizontal="center" vertical="center" wrapText="1"/>
      <protection locked="0"/>
    </xf>
    <xf numFmtId="0" fontId="19" fillId="16" borderId="10" xfId="42" applyFont="1" applyFill="1" applyBorder="1" applyAlignment="1" applyProtection="1">
      <alignment horizontal="center" vertical="center" wrapText="1"/>
    </xf>
    <xf numFmtId="4" fontId="21" fillId="0" borderId="16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19" fillId="0" borderId="18" xfId="36" applyFont="1" applyFill="1" applyBorder="1" applyAlignment="1" applyProtection="1">
      <alignment horizontal="center" vertical="center" wrapText="1"/>
    </xf>
    <xf numFmtId="0" fontId="19" fillId="0" borderId="19" xfId="36" applyFont="1" applyFill="1" applyBorder="1" applyAlignment="1" applyProtection="1">
      <alignment horizontal="center" vertical="center" wrapText="1"/>
    </xf>
    <xf numFmtId="0" fontId="19" fillId="0" borderId="12" xfId="36" applyFont="1" applyFill="1" applyBorder="1" applyAlignment="1" applyProtection="1">
      <alignment horizontal="center" vertical="center" wrapText="1"/>
    </xf>
    <xf numFmtId="0" fontId="19" fillId="0" borderId="18" xfId="42" applyFont="1" applyFill="1" applyBorder="1" applyAlignment="1" applyProtection="1">
      <alignment horizontal="center" vertical="center" wrapText="1"/>
    </xf>
    <xf numFmtId="0" fontId="19" fillId="0" borderId="19" xfId="42" applyFont="1" applyFill="1" applyBorder="1" applyAlignment="1" applyProtection="1">
      <alignment horizontal="center" vertical="center" wrapText="1"/>
    </xf>
    <xf numFmtId="0" fontId="19" fillId="0" borderId="12" xfId="42" applyFont="1" applyFill="1" applyBorder="1" applyAlignment="1" applyProtection="1">
      <alignment horizontal="center" vertical="center" wrapText="1"/>
    </xf>
    <xf numFmtId="0" fontId="19" fillId="0" borderId="15" xfId="42" applyFont="1" applyFill="1" applyBorder="1" applyAlignment="1" applyProtection="1">
      <alignment horizontal="center" vertical="top" wrapText="1"/>
    </xf>
    <xf numFmtId="0" fontId="19" fillId="0" borderId="14" xfId="42" applyFont="1" applyFill="1" applyBorder="1" applyAlignment="1" applyProtection="1">
      <alignment horizontal="center" vertical="top" wrapText="1"/>
    </xf>
    <xf numFmtId="0" fontId="19" fillId="16" borderId="13" xfId="42" applyFont="1" applyFill="1" applyBorder="1" applyAlignment="1" applyProtection="1">
      <alignment horizontal="center" vertical="center" wrapText="1"/>
    </xf>
    <xf numFmtId="0" fontId="19" fillId="16" borderId="15" xfId="42" applyFont="1" applyFill="1" applyBorder="1" applyAlignment="1" applyProtection="1">
      <alignment horizontal="center" vertical="center" wrapText="1"/>
    </xf>
    <xf numFmtId="0" fontId="19" fillId="16" borderId="14" xfId="42" applyFont="1" applyFill="1" applyBorder="1" applyAlignment="1" applyProtection="1">
      <alignment horizontal="center" vertical="center" wrapText="1"/>
    </xf>
    <xf numFmtId="0" fontId="20" fillId="0" borderId="0" xfId="42" applyFont="1" applyBorder="1" applyAlignment="1" applyProtection="1">
      <alignment horizontal="center" vertical="center" wrapText="1"/>
    </xf>
    <xf numFmtId="0" fontId="19" fillId="16" borderId="18" xfId="42" applyFont="1" applyFill="1" applyBorder="1" applyAlignment="1" applyProtection="1">
      <alignment horizontal="center" vertical="top" wrapText="1"/>
    </xf>
    <xf numFmtId="0" fontId="19" fillId="16" borderId="12" xfId="42" applyFont="1" applyFill="1" applyBorder="1" applyAlignment="1" applyProtection="1">
      <alignment horizontal="center" vertical="top" wrapText="1"/>
    </xf>
    <xf numFmtId="0" fontId="23" fillId="0" borderId="0" xfId="42" applyFont="1" applyBorder="1" applyAlignment="1" applyProtection="1">
      <alignment horizontal="center" vertical="justify"/>
    </xf>
    <xf numFmtId="0" fontId="19" fillId="0" borderId="18" xfId="42" applyFont="1" applyFill="1" applyBorder="1" applyAlignment="1" applyProtection="1">
      <alignment horizontal="center" vertical="top" wrapText="1"/>
    </xf>
    <xf numFmtId="0" fontId="19" fillId="0" borderId="12" xfId="42" applyFont="1" applyFill="1" applyBorder="1" applyAlignment="1" applyProtection="1">
      <alignment horizontal="center" vertical="top" wrapText="1"/>
    </xf>
    <xf numFmtId="0" fontId="19" fillId="16" borderId="18" xfId="42" applyFont="1" applyFill="1" applyBorder="1" applyAlignment="1" applyProtection="1">
      <alignment horizontal="center" vertical="center" wrapText="1"/>
    </xf>
    <xf numFmtId="0" fontId="19" fillId="16" borderId="19" xfId="42" applyFont="1" applyFill="1" applyBorder="1" applyAlignment="1" applyProtection="1">
      <alignment horizontal="center" vertical="center" wrapText="1"/>
    </xf>
    <xf numFmtId="0" fontId="19" fillId="16" borderId="12" xfId="42" applyFont="1" applyFill="1" applyBorder="1" applyAlignment="1" applyProtection="1">
      <alignment horizontal="center" vertical="center" wrapText="1"/>
    </xf>
  </cellXfs>
  <cellStyles count="59">
    <cellStyle name="Акцент1" xfId="1" builtinId="29" customBuiltin="1"/>
    <cellStyle name="Акцент1 2" xfId="2"/>
    <cellStyle name="Акцент2" xfId="3" builtinId="33" customBuiltin="1"/>
    <cellStyle name="Акцент2 2" xfId="4"/>
    <cellStyle name="Акцент3" xfId="5" builtinId="37" customBuiltin="1"/>
    <cellStyle name="Акцент3 2" xfId="6"/>
    <cellStyle name="Акцент4" xfId="7" builtinId="41" customBuiltin="1"/>
    <cellStyle name="Акцент4 2" xfId="8"/>
    <cellStyle name="Акцент5" xfId="9" builtinId="45" customBuiltin="1"/>
    <cellStyle name="Акцент5 2" xfId="10"/>
    <cellStyle name="Акцент6" xfId="11" builtinId="49" customBuiltin="1"/>
    <cellStyle name="Акцент6 2" xfId="12"/>
    <cellStyle name="Ввод " xfId="13" builtinId="20" customBuiltin="1"/>
    <cellStyle name="Ввод  2" xfId="14"/>
    <cellStyle name="Вывод" xfId="15" builtinId="21" customBuiltin="1"/>
    <cellStyle name="Вывод 2" xfId="16"/>
    <cellStyle name="Вычисление" xfId="17" builtinId="22" customBuiltin="1"/>
    <cellStyle name="Вычисление 2" xfId="18"/>
    <cellStyle name="Гиперссылка 2" xfId="19"/>
    <cellStyle name="Заголовок 1" xfId="20" builtinId="16" customBuiltin="1"/>
    <cellStyle name="Заголовок 1 2" xfId="21"/>
    <cellStyle name="Заголовок 2" xfId="22" builtinId="17" customBuiltin="1"/>
    <cellStyle name="Заголовок 2 2" xfId="23"/>
    <cellStyle name="Заголовок 3" xfId="24" builtinId="18" customBuiltin="1"/>
    <cellStyle name="Заголовок 3 2" xfId="25"/>
    <cellStyle name="Заголовок 4" xfId="26" builtinId="19" customBuiltin="1"/>
    <cellStyle name="Заголовок 4 2" xfId="27"/>
    <cellStyle name="Итог" xfId="28" builtinId="25" customBuiltin="1"/>
    <cellStyle name="Итог 2" xfId="29"/>
    <cellStyle name="Контрольная ячейка" xfId="30" builtinId="23" customBuiltin="1"/>
    <cellStyle name="Контрольная ячейка 2" xfId="31"/>
    <cellStyle name="Название" xfId="32" builtinId="15" customBuiltin="1"/>
    <cellStyle name="Название 2" xfId="33"/>
    <cellStyle name="Нейтральный" xfId="34" builtinId="28" customBuiltin="1"/>
    <cellStyle name="Нейтральный 2" xfId="35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2 6" xfId="41"/>
    <cellStyle name="Обычный 3" xfId="42"/>
    <cellStyle name="Обычный 3 2" xfId="43"/>
    <cellStyle name="Обычный 4" xfId="44"/>
    <cellStyle name="Обычный 4 2" xfId="45"/>
    <cellStyle name="Обычный 5" xfId="46"/>
    <cellStyle name="Плохой" xfId="47" builtinId="27" customBuiltin="1"/>
    <cellStyle name="Плохой 2" xfId="48"/>
    <cellStyle name="Пояснение" xfId="49" builtinId="53" customBuiltin="1"/>
    <cellStyle name="Пояснение 2" xfId="50"/>
    <cellStyle name="Примечание" xfId="51" builtinId="10" customBuiltin="1"/>
    <cellStyle name="Примечание 2" xfId="52"/>
    <cellStyle name="Связанная ячейка" xfId="53" builtinId="24" customBuiltin="1"/>
    <cellStyle name="Связанная ячейка 2" xfId="54"/>
    <cellStyle name="Текст предупреждения" xfId="55" builtinId="11" customBuiltin="1"/>
    <cellStyle name="Текст предупреждения 2" xfId="56"/>
    <cellStyle name="Хороший" xfId="57" builtinId="26" customBuiltin="1"/>
    <cellStyle name="Хороший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360</xdr:row>
      <xdr:rowOff>152400</xdr:rowOff>
    </xdr:from>
    <xdr:to>
      <xdr:col>7</xdr:col>
      <xdr:colOff>1400175</xdr:colOff>
      <xdr:row>367</xdr:row>
      <xdr:rowOff>152400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00207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77"/>
  <sheetViews>
    <sheetView tabSelected="1" zoomScale="90" zoomScaleNormal="90" workbookViewId="0">
      <pane ySplit="7" topLeftCell="A8" activePane="bottomLeft" state="frozen"/>
      <selection activeCell="C1" sqref="C1"/>
      <selection pane="bottomLeft"/>
    </sheetView>
  </sheetViews>
  <sheetFormatPr defaultRowHeight="15" x14ac:dyDescent="0.25"/>
  <cols>
    <col min="1" max="1" width="58.140625" style="3" customWidth="1"/>
    <col min="2" max="2" width="8.140625" style="26" customWidth="1"/>
    <col min="3" max="3" width="13.42578125" style="3" customWidth="1"/>
    <col min="4" max="4" width="10.5703125" style="8" customWidth="1"/>
    <col min="5" max="6" width="17.28515625" style="31" customWidth="1"/>
    <col min="7" max="7" width="17.28515625" style="3" customWidth="1"/>
    <col min="8" max="8" width="22" style="3" customWidth="1"/>
    <col min="9" max="13" width="17.42578125" style="3" customWidth="1"/>
    <col min="14" max="16384" width="9.140625" style="3"/>
  </cols>
  <sheetData>
    <row r="1" spans="1:13" ht="6" customHeight="1" x14ac:dyDescent="0.25">
      <c r="A1" s="16"/>
      <c r="B1" s="24"/>
      <c r="C1" s="17"/>
      <c r="D1" s="16"/>
      <c r="E1" s="28"/>
      <c r="F1" s="28"/>
      <c r="G1" s="16"/>
      <c r="H1" s="18"/>
      <c r="I1" s="18"/>
      <c r="J1" s="21"/>
      <c r="K1" s="21"/>
      <c r="L1" s="21"/>
      <c r="M1" s="22"/>
    </row>
    <row r="2" spans="1:13" ht="15" customHeight="1" x14ac:dyDescent="0.25">
      <c r="A2" s="118" t="s">
        <v>171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x14ac:dyDescent="0.25">
      <c r="A3" s="1"/>
      <c r="B3" s="25"/>
      <c r="C3" s="1"/>
      <c r="D3" s="1"/>
      <c r="E3" s="29"/>
      <c r="F3" s="29"/>
      <c r="G3" s="2"/>
      <c r="H3" s="19"/>
      <c r="I3" s="19"/>
      <c r="J3" s="121"/>
      <c r="K3" s="121"/>
      <c r="L3" s="20"/>
      <c r="M3" s="16"/>
    </row>
    <row r="4" spans="1:13" ht="15" customHeight="1" x14ac:dyDescent="0.25">
      <c r="A4" s="102" t="s">
        <v>0</v>
      </c>
      <c r="B4" s="102" t="s">
        <v>34</v>
      </c>
      <c r="C4" s="102" t="s">
        <v>13</v>
      </c>
      <c r="D4" s="124" t="s">
        <v>18</v>
      </c>
      <c r="E4" s="110" t="s">
        <v>10</v>
      </c>
      <c r="F4" s="57"/>
      <c r="G4" s="115" t="s">
        <v>17</v>
      </c>
      <c r="H4" s="115"/>
      <c r="I4" s="115"/>
      <c r="J4" s="115"/>
      <c r="K4" s="115"/>
      <c r="L4" s="51"/>
      <c r="M4" s="52"/>
    </row>
    <row r="5" spans="1:13" ht="15" customHeight="1" x14ac:dyDescent="0.25">
      <c r="A5" s="102"/>
      <c r="B5" s="102"/>
      <c r="C5" s="102"/>
      <c r="D5" s="125"/>
      <c r="E5" s="111"/>
      <c r="F5" s="110" t="s">
        <v>11</v>
      </c>
      <c r="G5" s="116" t="s">
        <v>146</v>
      </c>
      <c r="H5" s="115"/>
      <c r="I5" s="115"/>
      <c r="J5" s="115"/>
      <c r="K5" s="117"/>
      <c r="L5" s="107" t="s">
        <v>12</v>
      </c>
      <c r="M5" s="107" t="s">
        <v>4</v>
      </c>
    </row>
    <row r="6" spans="1:13" ht="105.75" customHeight="1" x14ac:dyDescent="0.25">
      <c r="A6" s="102"/>
      <c r="B6" s="102"/>
      <c r="C6" s="102"/>
      <c r="D6" s="125"/>
      <c r="E6" s="111"/>
      <c r="F6" s="111"/>
      <c r="G6" s="119" t="s">
        <v>5</v>
      </c>
      <c r="H6" s="122" t="s">
        <v>14</v>
      </c>
      <c r="I6" s="122" t="s">
        <v>7</v>
      </c>
      <c r="J6" s="113" t="s">
        <v>6</v>
      </c>
      <c r="K6" s="114"/>
      <c r="L6" s="108"/>
      <c r="M6" s="108"/>
    </row>
    <row r="7" spans="1:13" ht="18.75" customHeight="1" x14ac:dyDescent="0.25">
      <c r="A7" s="102"/>
      <c r="B7" s="102"/>
      <c r="C7" s="102"/>
      <c r="D7" s="126"/>
      <c r="E7" s="112"/>
      <c r="F7" s="112"/>
      <c r="G7" s="120"/>
      <c r="H7" s="123"/>
      <c r="I7" s="123"/>
      <c r="J7" s="4" t="s">
        <v>8</v>
      </c>
      <c r="K7" s="4" t="s">
        <v>9</v>
      </c>
      <c r="L7" s="109"/>
      <c r="M7" s="109"/>
    </row>
    <row r="8" spans="1:13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</row>
    <row r="9" spans="1:13" x14ac:dyDescent="0.25">
      <c r="A9" s="77" t="s">
        <v>137</v>
      </c>
      <c r="B9" s="80" t="s">
        <v>20</v>
      </c>
      <c r="C9" s="85" t="s">
        <v>15</v>
      </c>
      <c r="D9" s="85" t="s">
        <v>15</v>
      </c>
      <c r="E9" s="41">
        <f>0+F9+L9+M9</f>
        <v>0</v>
      </c>
      <c r="F9" s="42">
        <f>0+G9+H9+I9+J9</f>
        <v>0</v>
      </c>
      <c r="G9" s="54">
        <v>0</v>
      </c>
      <c r="H9" s="55">
        <v>0</v>
      </c>
      <c r="I9" s="55">
        <v>0</v>
      </c>
      <c r="J9" s="55">
        <v>0</v>
      </c>
      <c r="K9" s="55">
        <v>0</v>
      </c>
      <c r="L9" s="56">
        <v>0</v>
      </c>
      <c r="M9" s="56">
        <v>0</v>
      </c>
    </row>
    <row r="10" spans="1:13" x14ac:dyDescent="0.25">
      <c r="A10" s="66" t="s">
        <v>138</v>
      </c>
      <c r="B10" s="80" t="s">
        <v>21</v>
      </c>
      <c r="C10" s="81" t="s">
        <v>15</v>
      </c>
      <c r="D10" s="81" t="s">
        <v>15</v>
      </c>
      <c r="E10" s="41">
        <f>0+ROUND(F10+L10+M10,2)</f>
        <v>0</v>
      </c>
      <c r="F10" s="42">
        <f>0+ROUND(G10+H10+I10+J10,2)</f>
        <v>0</v>
      </c>
      <c r="G10" s="36">
        <f>0+ROUND(G9+G11-G55+G53,2)</f>
        <v>0</v>
      </c>
      <c r="H10" s="36">
        <f>0+ROUND(H9+H11-H55+H53-H164,2)</f>
        <v>0</v>
      </c>
      <c r="I10" s="36">
        <f>0+ROUND(I9+I11-I55-I164,2)</f>
        <v>0</v>
      </c>
      <c r="J10" s="36">
        <f>0+ROUND(J9+J11-J55+J53+J159,2)</f>
        <v>0</v>
      </c>
      <c r="K10" s="36">
        <f>0+ROUND(K9+K11-K55+K53+K159,2)</f>
        <v>0</v>
      </c>
      <c r="L10" s="36">
        <f>0+ROUND(L9+L11-L55,2)</f>
        <v>0</v>
      </c>
      <c r="M10" s="36">
        <f>0+ROUND(M9+M11-M55+M159,2)</f>
        <v>0</v>
      </c>
    </row>
    <row r="11" spans="1:13" x14ac:dyDescent="0.25">
      <c r="A11" s="64" t="s">
        <v>16</v>
      </c>
      <c r="B11" s="82" t="s">
        <v>24</v>
      </c>
      <c r="C11" s="76" t="s">
        <v>22</v>
      </c>
      <c r="D11" s="74" t="s">
        <v>15</v>
      </c>
      <c r="E11" s="40">
        <f>0+F11+L11+M11</f>
        <v>685241489.07000005</v>
      </c>
      <c r="F11" s="43">
        <f>0+G11+H11+I11+J11</f>
        <v>685241489.07000005</v>
      </c>
      <c r="G11" s="33">
        <f>0+G17</f>
        <v>177791595.65000001</v>
      </c>
      <c r="H11" s="33">
        <f>0+H29</f>
        <v>0</v>
      </c>
      <c r="I11" s="33">
        <f>0+I29</f>
        <v>0</v>
      </c>
      <c r="J11" s="33">
        <f>0+J12+J17+J24+J29+J43+J45</f>
        <v>507449893.42000002</v>
      </c>
      <c r="K11" s="33">
        <f>0+K29</f>
        <v>0</v>
      </c>
      <c r="L11" s="33">
        <f>0+L17</f>
        <v>0</v>
      </c>
      <c r="M11" s="33">
        <f>0+M12+M17+M29</f>
        <v>0</v>
      </c>
    </row>
    <row r="12" spans="1:13" ht="35.25" customHeight="1" x14ac:dyDescent="0.25">
      <c r="A12" s="73" t="s">
        <v>23</v>
      </c>
      <c r="B12" s="82" t="s">
        <v>25</v>
      </c>
      <c r="C12" s="69">
        <v>120</v>
      </c>
      <c r="D12" s="67" t="s">
        <v>15</v>
      </c>
      <c r="E12" s="36">
        <f>0+E13+E14+E15+E16</f>
        <v>316399893.42000002</v>
      </c>
      <c r="F12" s="36">
        <f>0+F13+F14+F15+F16</f>
        <v>316399893.42000002</v>
      </c>
      <c r="G12" s="34" t="s">
        <v>15</v>
      </c>
      <c r="H12" s="35" t="s">
        <v>15</v>
      </c>
      <c r="I12" s="35" t="s">
        <v>15</v>
      </c>
      <c r="J12" s="36">
        <f>0+J13+J14+J15+J16</f>
        <v>316399893.42000002</v>
      </c>
      <c r="K12" s="35" t="s">
        <v>15</v>
      </c>
      <c r="L12" s="35" t="s">
        <v>15</v>
      </c>
      <c r="M12" s="36">
        <f>0+M14+M15+M16</f>
        <v>0</v>
      </c>
    </row>
    <row r="13" spans="1:13" ht="30" x14ac:dyDescent="0.25">
      <c r="A13" s="72" t="s">
        <v>27</v>
      </c>
      <c r="B13" s="82" t="s">
        <v>30</v>
      </c>
      <c r="C13" s="69">
        <v>120</v>
      </c>
      <c r="D13" s="67">
        <v>121</v>
      </c>
      <c r="E13" s="36">
        <f>0+F13</f>
        <v>316399893.42000002</v>
      </c>
      <c r="F13" s="36">
        <f>0+J13</f>
        <v>316399893.42000002</v>
      </c>
      <c r="G13" s="37" t="s">
        <v>15</v>
      </c>
      <c r="H13" s="37" t="s">
        <v>15</v>
      </c>
      <c r="I13" s="37" t="s">
        <v>15</v>
      </c>
      <c r="J13" s="47">
        <v>316399893.42000002</v>
      </c>
      <c r="K13" s="37" t="s">
        <v>15</v>
      </c>
      <c r="L13" s="37" t="s">
        <v>15</v>
      </c>
      <c r="M13" s="37" t="s">
        <v>15</v>
      </c>
    </row>
    <row r="14" spans="1:13" x14ac:dyDescent="0.25">
      <c r="A14" s="72" t="s">
        <v>28</v>
      </c>
      <c r="B14" s="82" t="s">
        <v>31</v>
      </c>
      <c r="C14" s="69">
        <v>120</v>
      </c>
      <c r="D14" s="67">
        <v>124</v>
      </c>
      <c r="E14" s="36">
        <f>0+F14+M14</f>
        <v>0</v>
      </c>
      <c r="F14" s="36">
        <f>0+J14</f>
        <v>0</v>
      </c>
      <c r="G14" s="37" t="s">
        <v>15</v>
      </c>
      <c r="H14" s="37" t="s">
        <v>15</v>
      </c>
      <c r="I14" s="37" t="s">
        <v>15</v>
      </c>
      <c r="J14" s="47"/>
      <c r="K14" s="37" t="s">
        <v>15</v>
      </c>
      <c r="L14" s="37" t="s">
        <v>15</v>
      </c>
      <c r="M14" s="47"/>
    </row>
    <row r="15" spans="1:13" ht="45" x14ac:dyDescent="0.25">
      <c r="A15" s="72" t="s">
        <v>29</v>
      </c>
      <c r="B15" s="82" t="s">
        <v>32</v>
      </c>
      <c r="C15" s="69">
        <v>120</v>
      </c>
      <c r="D15" s="67">
        <v>128</v>
      </c>
      <c r="E15" s="36">
        <f>0+F15+M15</f>
        <v>0</v>
      </c>
      <c r="F15" s="36">
        <f>0+J15</f>
        <v>0</v>
      </c>
      <c r="G15" s="37" t="s">
        <v>15</v>
      </c>
      <c r="H15" s="37" t="s">
        <v>15</v>
      </c>
      <c r="I15" s="37" t="s">
        <v>15</v>
      </c>
      <c r="J15" s="47"/>
      <c r="K15" s="37" t="s">
        <v>15</v>
      </c>
      <c r="L15" s="37" t="s">
        <v>15</v>
      </c>
      <c r="M15" s="47"/>
    </row>
    <row r="16" spans="1:13" x14ac:dyDescent="0.25">
      <c r="A16" s="72" t="s">
        <v>168</v>
      </c>
      <c r="B16" s="82">
        <v>1140</v>
      </c>
      <c r="C16" s="69">
        <v>120</v>
      </c>
      <c r="D16" s="67">
        <v>129</v>
      </c>
      <c r="E16" s="93">
        <f>0+F16+M16</f>
        <v>0</v>
      </c>
      <c r="F16" s="93">
        <f>0+J16</f>
        <v>0</v>
      </c>
      <c r="G16" s="94" t="s">
        <v>15</v>
      </c>
      <c r="H16" s="94" t="s">
        <v>15</v>
      </c>
      <c r="I16" s="94" t="s">
        <v>15</v>
      </c>
      <c r="J16" s="47"/>
      <c r="K16" s="94" t="s">
        <v>15</v>
      </c>
      <c r="L16" s="94" t="s">
        <v>15</v>
      </c>
      <c r="M16" s="47"/>
    </row>
    <row r="17" spans="1:13" s="5" customFormat="1" ht="30" x14ac:dyDescent="0.2">
      <c r="A17" s="73" t="s">
        <v>19</v>
      </c>
      <c r="B17" s="82" t="s">
        <v>26</v>
      </c>
      <c r="C17" s="69">
        <v>130</v>
      </c>
      <c r="D17" s="67" t="s">
        <v>15</v>
      </c>
      <c r="E17" s="36">
        <f>0+F17+L17+M17</f>
        <v>368841595.64999998</v>
      </c>
      <c r="F17" s="36">
        <f>0+G17+J17</f>
        <v>368841595.64999998</v>
      </c>
      <c r="G17" s="36">
        <f>0+G18</f>
        <v>177791595.65000001</v>
      </c>
      <c r="H17" s="35" t="s">
        <v>15</v>
      </c>
      <c r="I17" s="35" t="s">
        <v>15</v>
      </c>
      <c r="J17" s="36">
        <f>0+J19+J22+J23</f>
        <v>191050000</v>
      </c>
      <c r="K17" s="35" t="s">
        <v>15</v>
      </c>
      <c r="L17" s="36">
        <f>0+L19+L22+L23</f>
        <v>0</v>
      </c>
      <c r="M17" s="36">
        <f>0+M19</f>
        <v>0</v>
      </c>
    </row>
    <row r="18" spans="1:13" ht="75" x14ac:dyDescent="0.25">
      <c r="A18" s="72" t="s">
        <v>33</v>
      </c>
      <c r="B18" s="82">
        <v>1210</v>
      </c>
      <c r="C18" s="69">
        <v>130</v>
      </c>
      <c r="D18" s="67">
        <v>131</v>
      </c>
      <c r="E18" s="36">
        <f>0+F18</f>
        <v>177791595.65000001</v>
      </c>
      <c r="F18" s="36">
        <f>0+G18</f>
        <v>177791595.65000001</v>
      </c>
      <c r="G18" s="47">
        <v>177791595.65000001</v>
      </c>
      <c r="H18" s="37" t="s">
        <v>15</v>
      </c>
      <c r="I18" s="37" t="s">
        <v>15</v>
      </c>
      <c r="J18" s="37" t="s">
        <v>15</v>
      </c>
      <c r="K18" s="37" t="s">
        <v>15</v>
      </c>
      <c r="L18" s="37" t="s">
        <v>15</v>
      </c>
      <c r="M18" s="37" t="s">
        <v>15</v>
      </c>
    </row>
    <row r="19" spans="1:13" ht="30" x14ac:dyDescent="0.25">
      <c r="A19" s="72" t="s">
        <v>35</v>
      </c>
      <c r="B19" s="82">
        <v>1230</v>
      </c>
      <c r="C19" s="69">
        <v>130</v>
      </c>
      <c r="D19" s="67">
        <v>131</v>
      </c>
      <c r="E19" s="36">
        <f>0+F19+L19+M19</f>
        <v>127000000</v>
      </c>
      <c r="F19" s="36">
        <f t="shared" ref="F19:F28" si="0">0+J19</f>
        <v>127000000</v>
      </c>
      <c r="G19" s="35" t="s">
        <v>15</v>
      </c>
      <c r="H19" s="35" t="s">
        <v>15</v>
      </c>
      <c r="I19" s="35" t="s">
        <v>15</v>
      </c>
      <c r="J19" s="36">
        <f>0+J20+J21</f>
        <v>127000000</v>
      </c>
      <c r="K19" s="35" t="s">
        <v>15</v>
      </c>
      <c r="L19" s="36">
        <f>0+L20+L21</f>
        <v>0</v>
      </c>
      <c r="M19" s="36">
        <f>0+M20+M21</f>
        <v>0</v>
      </c>
    </row>
    <row r="20" spans="1:13" ht="30" x14ac:dyDescent="0.25">
      <c r="A20" s="71" t="s">
        <v>36</v>
      </c>
      <c r="B20" s="82" t="s">
        <v>37</v>
      </c>
      <c r="C20" s="69">
        <v>130</v>
      </c>
      <c r="D20" s="67">
        <v>131</v>
      </c>
      <c r="E20" s="36">
        <f>0+F20+L20+M20</f>
        <v>7000000</v>
      </c>
      <c r="F20" s="36">
        <f t="shared" si="0"/>
        <v>7000000</v>
      </c>
      <c r="G20" s="37" t="s">
        <v>15</v>
      </c>
      <c r="H20" s="37" t="s">
        <v>15</v>
      </c>
      <c r="I20" s="37" t="s">
        <v>15</v>
      </c>
      <c r="J20" s="47">
        <v>7000000</v>
      </c>
      <c r="K20" s="37" t="s">
        <v>15</v>
      </c>
      <c r="L20" s="47"/>
      <c r="M20" s="47"/>
    </row>
    <row r="21" spans="1:13" ht="30" x14ac:dyDescent="0.25">
      <c r="A21" s="71" t="s">
        <v>38</v>
      </c>
      <c r="B21" s="82" t="s">
        <v>39</v>
      </c>
      <c r="C21" s="69">
        <v>130</v>
      </c>
      <c r="D21" s="67">
        <v>131</v>
      </c>
      <c r="E21" s="36">
        <f>0+F21+L21+M21</f>
        <v>120000000</v>
      </c>
      <c r="F21" s="36">
        <f t="shared" si="0"/>
        <v>120000000</v>
      </c>
      <c r="G21" s="37" t="s">
        <v>15</v>
      </c>
      <c r="H21" s="37" t="s">
        <v>15</v>
      </c>
      <c r="I21" s="37" t="s">
        <v>15</v>
      </c>
      <c r="J21" s="47">
        <v>120000000</v>
      </c>
      <c r="K21" s="37" t="s">
        <v>15</v>
      </c>
      <c r="L21" s="47"/>
      <c r="M21" s="47"/>
    </row>
    <row r="22" spans="1:13" x14ac:dyDescent="0.25">
      <c r="A22" s="72" t="s">
        <v>40</v>
      </c>
      <c r="B22" s="82" t="s">
        <v>41</v>
      </c>
      <c r="C22" s="69">
        <v>130</v>
      </c>
      <c r="D22" s="67">
        <v>134</v>
      </c>
      <c r="E22" s="36">
        <f>0+F22+L22</f>
        <v>50000</v>
      </c>
      <c r="F22" s="36">
        <f t="shared" si="0"/>
        <v>50000</v>
      </c>
      <c r="G22" s="37" t="s">
        <v>15</v>
      </c>
      <c r="H22" s="37" t="s">
        <v>15</v>
      </c>
      <c r="I22" s="37" t="s">
        <v>15</v>
      </c>
      <c r="J22" s="47">
        <v>50000</v>
      </c>
      <c r="K22" s="37" t="s">
        <v>15</v>
      </c>
      <c r="L22" s="47"/>
      <c r="M22" s="37" t="s">
        <v>15</v>
      </c>
    </row>
    <row r="23" spans="1:13" x14ac:dyDescent="0.25">
      <c r="A23" s="72" t="s">
        <v>42</v>
      </c>
      <c r="B23" s="82">
        <v>1250</v>
      </c>
      <c r="C23" s="67">
        <v>130</v>
      </c>
      <c r="D23" s="67">
        <v>135</v>
      </c>
      <c r="E23" s="36">
        <f>0+F23+L23</f>
        <v>64000000</v>
      </c>
      <c r="F23" s="36">
        <f t="shared" si="0"/>
        <v>64000000</v>
      </c>
      <c r="G23" s="37" t="s">
        <v>15</v>
      </c>
      <c r="H23" s="37" t="s">
        <v>15</v>
      </c>
      <c r="I23" s="37" t="s">
        <v>15</v>
      </c>
      <c r="J23" s="47">
        <v>64000000</v>
      </c>
      <c r="K23" s="37" t="s">
        <v>15</v>
      </c>
      <c r="L23" s="47"/>
      <c r="M23" s="37" t="s">
        <v>15</v>
      </c>
    </row>
    <row r="24" spans="1:13" ht="30" x14ac:dyDescent="0.25">
      <c r="A24" s="73" t="s">
        <v>43</v>
      </c>
      <c r="B24" s="82">
        <v>1300</v>
      </c>
      <c r="C24" s="67">
        <v>140</v>
      </c>
      <c r="D24" s="67" t="s">
        <v>15</v>
      </c>
      <c r="E24" s="36">
        <f>0+F24</f>
        <v>0</v>
      </c>
      <c r="F24" s="36">
        <f t="shared" si="0"/>
        <v>0</v>
      </c>
      <c r="G24" s="35" t="s">
        <v>15</v>
      </c>
      <c r="H24" s="35" t="s">
        <v>15</v>
      </c>
      <c r="I24" s="35" t="s">
        <v>15</v>
      </c>
      <c r="J24" s="36">
        <f>0+J25+J26+J27+J28</f>
        <v>0</v>
      </c>
      <c r="K24" s="35" t="s">
        <v>15</v>
      </c>
      <c r="L24" s="35" t="s">
        <v>15</v>
      </c>
      <c r="M24" s="35" t="s">
        <v>15</v>
      </c>
    </row>
    <row r="25" spans="1:13" ht="45" x14ac:dyDescent="0.25">
      <c r="A25" s="72" t="s">
        <v>118</v>
      </c>
      <c r="B25" s="82">
        <v>1301</v>
      </c>
      <c r="C25" s="67">
        <v>140</v>
      </c>
      <c r="D25" s="67">
        <v>141</v>
      </c>
      <c r="E25" s="36">
        <f>0+F25</f>
        <v>0</v>
      </c>
      <c r="F25" s="36">
        <f t="shared" si="0"/>
        <v>0</v>
      </c>
      <c r="G25" s="37" t="s">
        <v>15</v>
      </c>
      <c r="H25" s="37" t="s">
        <v>15</v>
      </c>
      <c r="I25" s="37" t="s">
        <v>15</v>
      </c>
      <c r="J25" s="47"/>
      <c r="K25" s="37" t="s">
        <v>15</v>
      </c>
      <c r="L25" s="37" t="s">
        <v>15</v>
      </c>
      <c r="M25" s="37" t="s">
        <v>15</v>
      </c>
    </row>
    <row r="26" spans="1:13" x14ac:dyDescent="0.25">
      <c r="A26" s="72" t="s">
        <v>119</v>
      </c>
      <c r="B26" s="82">
        <v>1302</v>
      </c>
      <c r="C26" s="67">
        <v>140</v>
      </c>
      <c r="D26" s="67">
        <v>143</v>
      </c>
      <c r="E26" s="36">
        <f>0+F26</f>
        <v>0</v>
      </c>
      <c r="F26" s="36">
        <f t="shared" si="0"/>
        <v>0</v>
      </c>
      <c r="G26" s="37" t="s">
        <v>15</v>
      </c>
      <c r="H26" s="37" t="s">
        <v>15</v>
      </c>
      <c r="I26" s="37" t="s">
        <v>15</v>
      </c>
      <c r="J26" s="47"/>
      <c r="K26" s="37" t="s">
        <v>15</v>
      </c>
      <c r="L26" s="37" t="s">
        <v>15</v>
      </c>
      <c r="M26" s="37" t="s">
        <v>15</v>
      </c>
    </row>
    <row r="27" spans="1:13" ht="30" x14ac:dyDescent="0.25">
      <c r="A27" s="72" t="s">
        <v>120</v>
      </c>
      <c r="B27" s="82">
        <v>1303</v>
      </c>
      <c r="C27" s="67">
        <v>140</v>
      </c>
      <c r="D27" s="67">
        <v>144</v>
      </c>
      <c r="E27" s="36">
        <f>0+F27</f>
        <v>0</v>
      </c>
      <c r="F27" s="36">
        <f t="shared" si="0"/>
        <v>0</v>
      </c>
      <c r="G27" s="37" t="s">
        <v>15</v>
      </c>
      <c r="H27" s="37" t="s">
        <v>15</v>
      </c>
      <c r="I27" s="37" t="s">
        <v>15</v>
      </c>
      <c r="J27" s="47"/>
      <c r="K27" s="37" t="s">
        <v>15</v>
      </c>
      <c r="L27" s="37" t="s">
        <v>15</v>
      </c>
      <c r="M27" s="37" t="s">
        <v>15</v>
      </c>
    </row>
    <row r="28" spans="1:13" x14ac:dyDescent="0.25">
      <c r="A28" s="72" t="s">
        <v>121</v>
      </c>
      <c r="B28" s="82">
        <v>1304</v>
      </c>
      <c r="C28" s="67">
        <v>140</v>
      </c>
      <c r="D28" s="67">
        <v>145</v>
      </c>
      <c r="E28" s="36">
        <f>0+F28</f>
        <v>0</v>
      </c>
      <c r="F28" s="36">
        <f t="shared" si="0"/>
        <v>0</v>
      </c>
      <c r="G28" s="37" t="s">
        <v>15</v>
      </c>
      <c r="H28" s="37" t="s">
        <v>15</v>
      </c>
      <c r="I28" s="37" t="s">
        <v>15</v>
      </c>
      <c r="J28" s="47"/>
      <c r="K28" s="37" t="s">
        <v>15</v>
      </c>
      <c r="L28" s="37" t="s">
        <v>15</v>
      </c>
      <c r="M28" s="37" t="s">
        <v>15</v>
      </c>
    </row>
    <row r="29" spans="1:13" x14ac:dyDescent="0.25">
      <c r="A29" s="73" t="s">
        <v>44</v>
      </c>
      <c r="B29" s="82" t="s">
        <v>45</v>
      </c>
      <c r="C29" s="67">
        <v>150</v>
      </c>
      <c r="D29" s="67" t="s">
        <v>15</v>
      </c>
      <c r="E29" s="36">
        <f>0+F29+M29</f>
        <v>0</v>
      </c>
      <c r="F29" s="36">
        <f>0+H29+I29+J29</f>
        <v>0</v>
      </c>
      <c r="G29" s="35" t="s">
        <v>15</v>
      </c>
      <c r="H29" s="35">
        <f>H30</f>
        <v>0</v>
      </c>
      <c r="I29" s="35">
        <f>I33</f>
        <v>0</v>
      </c>
      <c r="J29" s="36">
        <f>0+J34+J39+J40+J41+J42</f>
        <v>0</v>
      </c>
      <c r="K29" s="36">
        <f>0+K34</f>
        <v>0</v>
      </c>
      <c r="L29" s="35" t="s">
        <v>15</v>
      </c>
      <c r="M29" s="36">
        <f>0+M41</f>
        <v>0</v>
      </c>
    </row>
    <row r="30" spans="1:13" ht="30" x14ac:dyDescent="0.25">
      <c r="A30" s="72" t="s">
        <v>57</v>
      </c>
      <c r="B30" s="82">
        <v>1410</v>
      </c>
      <c r="C30" s="67">
        <v>150</v>
      </c>
      <c r="D30" s="67">
        <v>152</v>
      </c>
      <c r="E30" s="61">
        <f>F30</f>
        <v>0</v>
      </c>
      <c r="F30" s="61">
        <f>H30</f>
        <v>0</v>
      </c>
      <c r="G30" s="38" t="s">
        <v>15</v>
      </c>
      <c r="H30" s="35">
        <f>0+H31+H32</f>
        <v>0</v>
      </c>
      <c r="I30" s="38" t="s">
        <v>15</v>
      </c>
      <c r="J30" s="38" t="s">
        <v>15</v>
      </c>
      <c r="K30" s="38" t="s">
        <v>15</v>
      </c>
      <c r="L30" s="38" t="s">
        <v>15</v>
      </c>
      <c r="M30" s="38" t="s">
        <v>15</v>
      </c>
    </row>
    <row r="31" spans="1:13" ht="30" x14ac:dyDescent="0.25">
      <c r="A31" s="88" t="s">
        <v>161</v>
      </c>
      <c r="B31" s="82">
        <v>14101</v>
      </c>
      <c r="C31" s="89">
        <v>150</v>
      </c>
      <c r="D31" s="89">
        <v>152</v>
      </c>
      <c r="E31" s="61">
        <f>F31</f>
        <v>0</v>
      </c>
      <c r="F31" s="61">
        <f>H31</f>
        <v>0</v>
      </c>
      <c r="G31" s="87" t="s">
        <v>15</v>
      </c>
      <c r="H31" s="60"/>
      <c r="I31" s="87" t="s">
        <v>15</v>
      </c>
      <c r="J31" s="87" t="s">
        <v>15</v>
      </c>
      <c r="K31" s="87" t="s">
        <v>15</v>
      </c>
      <c r="L31" s="87" t="s">
        <v>15</v>
      </c>
      <c r="M31" s="87" t="s">
        <v>15</v>
      </c>
    </row>
    <row r="32" spans="1:13" x14ac:dyDescent="0.25">
      <c r="A32" s="90" t="s">
        <v>162</v>
      </c>
      <c r="B32" s="82">
        <v>14102</v>
      </c>
      <c r="C32" s="89">
        <v>150</v>
      </c>
      <c r="D32" s="89">
        <v>162</v>
      </c>
      <c r="E32" s="61">
        <f>F32</f>
        <v>0</v>
      </c>
      <c r="F32" s="61">
        <f>H32</f>
        <v>0</v>
      </c>
      <c r="G32" s="87" t="s">
        <v>15</v>
      </c>
      <c r="H32" s="60"/>
      <c r="I32" s="87" t="s">
        <v>15</v>
      </c>
      <c r="J32" s="87" t="s">
        <v>15</v>
      </c>
      <c r="K32" s="87" t="s">
        <v>15</v>
      </c>
      <c r="L32" s="87" t="s">
        <v>15</v>
      </c>
      <c r="M32" s="87" t="s">
        <v>15</v>
      </c>
    </row>
    <row r="33" spans="1:13" x14ac:dyDescent="0.25">
      <c r="A33" s="72" t="s">
        <v>58</v>
      </c>
      <c r="B33" s="82">
        <v>1420</v>
      </c>
      <c r="C33" s="67">
        <v>150</v>
      </c>
      <c r="D33" s="67">
        <v>162</v>
      </c>
      <c r="E33" s="61">
        <f>F33</f>
        <v>0</v>
      </c>
      <c r="F33" s="58">
        <f>I33</f>
        <v>0</v>
      </c>
      <c r="G33" s="59" t="s">
        <v>15</v>
      </c>
      <c r="H33" s="59" t="s">
        <v>15</v>
      </c>
      <c r="I33" s="60"/>
      <c r="J33" s="59" t="s">
        <v>15</v>
      </c>
      <c r="K33" s="59" t="s">
        <v>15</v>
      </c>
      <c r="L33" s="59" t="s">
        <v>15</v>
      </c>
      <c r="M33" s="59" t="s">
        <v>15</v>
      </c>
    </row>
    <row r="34" spans="1:13" ht="60" x14ac:dyDescent="0.25">
      <c r="A34" s="72" t="s">
        <v>46</v>
      </c>
      <c r="B34" s="82">
        <v>1430</v>
      </c>
      <c r="C34" s="67">
        <v>150</v>
      </c>
      <c r="D34" s="67">
        <v>152</v>
      </c>
      <c r="E34" s="36">
        <f t="shared" ref="E34:E40" si="1">0+F34</f>
        <v>0</v>
      </c>
      <c r="F34" s="36">
        <f t="shared" ref="F34:F52" si="2">0+J34</f>
        <v>0</v>
      </c>
      <c r="G34" s="38" t="s">
        <v>15</v>
      </c>
      <c r="H34" s="38" t="s">
        <v>15</v>
      </c>
      <c r="I34" s="38" t="s">
        <v>15</v>
      </c>
      <c r="J34" s="36">
        <f>0+J35+J36</f>
        <v>0</v>
      </c>
      <c r="K34" s="36">
        <f>0+K36</f>
        <v>0</v>
      </c>
      <c r="L34" s="38" t="s">
        <v>15</v>
      </c>
      <c r="M34" s="38" t="s">
        <v>15</v>
      </c>
    </row>
    <row r="35" spans="1:13" ht="45" x14ac:dyDescent="0.25">
      <c r="A35" s="71" t="s">
        <v>47</v>
      </c>
      <c r="B35" s="82">
        <v>1431</v>
      </c>
      <c r="C35" s="67">
        <v>150</v>
      </c>
      <c r="D35" s="67">
        <v>152</v>
      </c>
      <c r="E35" s="36">
        <f t="shared" si="1"/>
        <v>0</v>
      </c>
      <c r="F35" s="36">
        <f t="shared" si="2"/>
        <v>0</v>
      </c>
      <c r="G35" s="37" t="s">
        <v>15</v>
      </c>
      <c r="H35" s="37" t="s">
        <v>15</v>
      </c>
      <c r="I35" s="37" t="s">
        <v>15</v>
      </c>
      <c r="J35" s="47"/>
      <c r="K35" s="37" t="s">
        <v>15</v>
      </c>
      <c r="L35" s="37" t="s">
        <v>15</v>
      </c>
      <c r="M35" s="37" t="s">
        <v>15</v>
      </c>
    </row>
    <row r="36" spans="1:13" x14ac:dyDescent="0.25">
      <c r="A36" s="71" t="s">
        <v>48</v>
      </c>
      <c r="B36" s="82">
        <v>1432</v>
      </c>
      <c r="C36" s="67">
        <v>150</v>
      </c>
      <c r="D36" s="67">
        <v>152</v>
      </c>
      <c r="E36" s="36">
        <f t="shared" si="1"/>
        <v>0</v>
      </c>
      <c r="F36" s="36">
        <f t="shared" si="2"/>
        <v>0</v>
      </c>
      <c r="G36" s="35" t="s">
        <v>15</v>
      </c>
      <c r="H36" s="35" t="s">
        <v>15</v>
      </c>
      <c r="I36" s="35" t="s">
        <v>15</v>
      </c>
      <c r="J36" s="36">
        <f>0+J37+J38</f>
        <v>0</v>
      </c>
      <c r="K36" s="36">
        <f>0+K37</f>
        <v>0</v>
      </c>
      <c r="L36" s="35" t="s">
        <v>15</v>
      </c>
      <c r="M36" s="35" t="s">
        <v>15</v>
      </c>
    </row>
    <row r="37" spans="1:13" ht="30" x14ac:dyDescent="0.25">
      <c r="A37" s="71" t="s">
        <v>49</v>
      </c>
      <c r="B37" s="82">
        <v>14321</v>
      </c>
      <c r="C37" s="67">
        <v>150</v>
      </c>
      <c r="D37" s="67">
        <v>152</v>
      </c>
      <c r="E37" s="36">
        <f t="shared" si="1"/>
        <v>0</v>
      </c>
      <c r="F37" s="36">
        <f t="shared" si="2"/>
        <v>0</v>
      </c>
      <c r="G37" s="37" t="s">
        <v>15</v>
      </c>
      <c r="H37" s="37" t="s">
        <v>15</v>
      </c>
      <c r="I37" s="37" t="s">
        <v>15</v>
      </c>
      <c r="J37" s="47"/>
      <c r="K37" s="47"/>
      <c r="L37" s="37" t="s">
        <v>15</v>
      </c>
      <c r="M37" s="37" t="s">
        <v>15</v>
      </c>
    </row>
    <row r="38" spans="1:13" x14ac:dyDescent="0.25">
      <c r="A38" s="71" t="s">
        <v>50</v>
      </c>
      <c r="B38" s="82">
        <v>14322</v>
      </c>
      <c r="C38" s="67">
        <v>150</v>
      </c>
      <c r="D38" s="67">
        <v>152</v>
      </c>
      <c r="E38" s="36">
        <f t="shared" si="1"/>
        <v>0</v>
      </c>
      <c r="F38" s="36">
        <f t="shared" si="2"/>
        <v>0</v>
      </c>
      <c r="G38" s="37" t="s">
        <v>15</v>
      </c>
      <c r="H38" s="37" t="s">
        <v>15</v>
      </c>
      <c r="I38" s="37" t="s">
        <v>15</v>
      </c>
      <c r="J38" s="47"/>
      <c r="K38" s="37" t="s">
        <v>15</v>
      </c>
      <c r="L38" s="37" t="s">
        <v>15</v>
      </c>
      <c r="M38" s="37" t="s">
        <v>15</v>
      </c>
    </row>
    <row r="39" spans="1:13" ht="45" x14ac:dyDescent="0.25">
      <c r="A39" s="72" t="s">
        <v>51</v>
      </c>
      <c r="B39" s="82">
        <v>1440</v>
      </c>
      <c r="C39" s="67">
        <v>150</v>
      </c>
      <c r="D39" s="67">
        <v>155</v>
      </c>
      <c r="E39" s="36">
        <f t="shared" si="1"/>
        <v>0</v>
      </c>
      <c r="F39" s="36">
        <f t="shared" si="2"/>
        <v>0</v>
      </c>
      <c r="G39" s="37" t="s">
        <v>15</v>
      </c>
      <c r="H39" s="37" t="s">
        <v>15</v>
      </c>
      <c r="I39" s="37" t="s">
        <v>15</v>
      </c>
      <c r="J39" s="47"/>
      <c r="K39" s="37" t="s">
        <v>15</v>
      </c>
      <c r="L39" s="37" t="s">
        <v>15</v>
      </c>
      <c r="M39" s="37" t="s">
        <v>15</v>
      </c>
    </row>
    <row r="40" spans="1:13" ht="30" x14ac:dyDescent="0.25">
      <c r="A40" s="72" t="s">
        <v>52</v>
      </c>
      <c r="B40" s="82">
        <v>1450</v>
      </c>
      <c r="C40" s="67">
        <v>150</v>
      </c>
      <c r="D40" s="67">
        <v>156</v>
      </c>
      <c r="E40" s="36">
        <f t="shared" si="1"/>
        <v>0</v>
      </c>
      <c r="F40" s="36">
        <f t="shared" si="2"/>
        <v>0</v>
      </c>
      <c r="G40" s="37" t="s">
        <v>15</v>
      </c>
      <c r="H40" s="37" t="s">
        <v>15</v>
      </c>
      <c r="I40" s="37" t="s">
        <v>15</v>
      </c>
      <c r="J40" s="47"/>
      <c r="K40" s="37" t="s">
        <v>15</v>
      </c>
      <c r="L40" s="37" t="s">
        <v>15</v>
      </c>
      <c r="M40" s="37" t="s">
        <v>15</v>
      </c>
    </row>
    <row r="41" spans="1:13" ht="30" x14ac:dyDescent="0.25">
      <c r="A41" s="72" t="s">
        <v>53</v>
      </c>
      <c r="B41" s="82">
        <v>1460</v>
      </c>
      <c r="C41" s="67">
        <v>150</v>
      </c>
      <c r="D41" s="67">
        <v>157</v>
      </c>
      <c r="E41" s="36">
        <f>0+F41+M41</f>
        <v>0</v>
      </c>
      <c r="F41" s="36">
        <f t="shared" si="2"/>
        <v>0</v>
      </c>
      <c r="G41" s="37" t="s">
        <v>15</v>
      </c>
      <c r="H41" s="37" t="s">
        <v>15</v>
      </c>
      <c r="I41" s="37" t="s">
        <v>15</v>
      </c>
      <c r="J41" s="47"/>
      <c r="K41" s="37" t="s">
        <v>15</v>
      </c>
      <c r="L41" s="37" t="s">
        <v>15</v>
      </c>
      <c r="M41" s="47"/>
    </row>
    <row r="42" spans="1:13" s="6" customFormat="1" x14ac:dyDescent="0.25">
      <c r="A42" s="72" t="s">
        <v>54</v>
      </c>
      <c r="B42" s="82">
        <v>1470</v>
      </c>
      <c r="C42" s="67">
        <v>150</v>
      </c>
      <c r="D42" s="67">
        <v>158</v>
      </c>
      <c r="E42" s="36">
        <f t="shared" ref="E42:E54" si="3">0+F42</f>
        <v>0</v>
      </c>
      <c r="F42" s="36">
        <f t="shared" si="2"/>
        <v>0</v>
      </c>
      <c r="G42" s="44" t="s">
        <v>15</v>
      </c>
      <c r="H42" s="37" t="s">
        <v>15</v>
      </c>
      <c r="I42" s="37" t="s">
        <v>15</v>
      </c>
      <c r="J42" s="47"/>
      <c r="K42" s="37" t="s">
        <v>15</v>
      </c>
      <c r="L42" s="37" t="s">
        <v>15</v>
      </c>
      <c r="M42" s="37" t="s">
        <v>15</v>
      </c>
    </row>
    <row r="43" spans="1:13" s="7" customFormat="1" x14ac:dyDescent="0.25">
      <c r="A43" s="73" t="s">
        <v>55</v>
      </c>
      <c r="B43" s="82" t="s">
        <v>56</v>
      </c>
      <c r="C43" s="67">
        <v>180</v>
      </c>
      <c r="D43" s="67" t="s">
        <v>15</v>
      </c>
      <c r="E43" s="36">
        <f t="shared" si="3"/>
        <v>0</v>
      </c>
      <c r="F43" s="36">
        <f t="shared" si="2"/>
        <v>0</v>
      </c>
      <c r="G43" s="36" t="s">
        <v>15</v>
      </c>
      <c r="H43" s="61" t="s">
        <v>15</v>
      </c>
      <c r="I43" s="61" t="s">
        <v>15</v>
      </c>
      <c r="J43" s="36">
        <f>0+J44</f>
        <v>0</v>
      </c>
      <c r="K43" s="36" t="s">
        <v>15</v>
      </c>
      <c r="L43" s="36" t="s">
        <v>15</v>
      </c>
      <c r="M43" s="36" t="s">
        <v>15</v>
      </c>
    </row>
    <row r="44" spans="1:13" x14ac:dyDescent="0.25">
      <c r="A44" s="72" t="s">
        <v>59</v>
      </c>
      <c r="B44" s="82" t="s">
        <v>60</v>
      </c>
      <c r="C44" s="67">
        <v>180</v>
      </c>
      <c r="D44" s="67">
        <v>189</v>
      </c>
      <c r="E44" s="36">
        <f t="shared" si="3"/>
        <v>0</v>
      </c>
      <c r="F44" s="36">
        <f t="shared" si="2"/>
        <v>0</v>
      </c>
      <c r="G44" s="37" t="s">
        <v>15</v>
      </c>
      <c r="H44" s="37" t="s">
        <v>15</v>
      </c>
      <c r="I44" s="37" t="s">
        <v>15</v>
      </c>
      <c r="J44" s="47"/>
      <c r="K44" s="37" t="s">
        <v>15</v>
      </c>
      <c r="L44" s="37" t="s">
        <v>15</v>
      </c>
      <c r="M44" s="48"/>
    </row>
    <row r="45" spans="1:13" x14ac:dyDescent="0.25">
      <c r="A45" s="73" t="s">
        <v>61</v>
      </c>
      <c r="B45" s="82" t="s">
        <v>62</v>
      </c>
      <c r="C45" s="67">
        <v>400</v>
      </c>
      <c r="D45" s="67" t="s">
        <v>15</v>
      </c>
      <c r="E45" s="36">
        <f t="shared" si="3"/>
        <v>0</v>
      </c>
      <c r="F45" s="36">
        <f t="shared" si="2"/>
        <v>0</v>
      </c>
      <c r="G45" s="36" t="s">
        <v>15</v>
      </c>
      <c r="H45" s="36" t="s">
        <v>15</v>
      </c>
      <c r="I45" s="36" t="s">
        <v>15</v>
      </c>
      <c r="J45" s="36">
        <f>0+J46+J47+J48</f>
        <v>0</v>
      </c>
      <c r="K45" s="36" t="s">
        <v>15</v>
      </c>
      <c r="L45" s="36" t="s">
        <v>15</v>
      </c>
      <c r="M45" s="36" t="s">
        <v>15</v>
      </c>
    </row>
    <row r="46" spans="1:13" ht="30" x14ac:dyDescent="0.25">
      <c r="A46" s="72" t="s">
        <v>63</v>
      </c>
      <c r="B46" s="82" t="s">
        <v>64</v>
      </c>
      <c r="C46" s="67">
        <v>410</v>
      </c>
      <c r="D46" s="85" t="s">
        <v>15</v>
      </c>
      <c r="E46" s="36">
        <f t="shared" si="3"/>
        <v>0</v>
      </c>
      <c r="F46" s="36">
        <f t="shared" si="2"/>
        <v>0</v>
      </c>
      <c r="G46" s="37" t="s">
        <v>15</v>
      </c>
      <c r="H46" s="37" t="s">
        <v>15</v>
      </c>
      <c r="I46" s="37" t="s">
        <v>15</v>
      </c>
      <c r="J46" s="47"/>
      <c r="K46" s="37" t="s">
        <v>15</v>
      </c>
      <c r="L46" s="37" t="s">
        <v>15</v>
      </c>
      <c r="M46" s="37" t="s">
        <v>15</v>
      </c>
    </row>
    <row r="47" spans="1:13" x14ac:dyDescent="0.25">
      <c r="A47" s="72" t="s">
        <v>65</v>
      </c>
      <c r="B47" s="82" t="s">
        <v>66</v>
      </c>
      <c r="C47" s="67">
        <v>420</v>
      </c>
      <c r="D47" s="85" t="s">
        <v>15</v>
      </c>
      <c r="E47" s="36">
        <f t="shared" si="3"/>
        <v>0</v>
      </c>
      <c r="F47" s="36">
        <f t="shared" si="2"/>
        <v>0</v>
      </c>
      <c r="G47" s="37" t="s">
        <v>15</v>
      </c>
      <c r="H47" s="37" t="s">
        <v>15</v>
      </c>
      <c r="I47" s="37" t="s">
        <v>15</v>
      </c>
      <c r="J47" s="47"/>
      <c r="K47" s="37" t="s">
        <v>15</v>
      </c>
      <c r="L47" s="37" t="s">
        <v>15</v>
      </c>
      <c r="M47" s="37" t="s">
        <v>15</v>
      </c>
    </row>
    <row r="48" spans="1:13" x14ac:dyDescent="0.25">
      <c r="A48" s="72" t="s">
        <v>67</v>
      </c>
      <c r="B48" s="82" t="s">
        <v>68</v>
      </c>
      <c r="C48" s="67">
        <v>440</v>
      </c>
      <c r="D48" s="85" t="s">
        <v>15</v>
      </c>
      <c r="E48" s="36">
        <f t="shared" si="3"/>
        <v>0</v>
      </c>
      <c r="F48" s="36">
        <f t="shared" si="2"/>
        <v>0</v>
      </c>
      <c r="G48" s="38" t="s">
        <v>15</v>
      </c>
      <c r="H48" s="38" t="s">
        <v>15</v>
      </c>
      <c r="I48" s="38" t="s">
        <v>15</v>
      </c>
      <c r="J48" s="36">
        <f>0+J49+J50+J51+J52</f>
        <v>0</v>
      </c>
      <c r="K48" s="38" t="s">
        <v>15</v>
      </c>
      <c r="L48" s="38" t="s">
        <v>15</v>
      </c>
      <c r="M48" s="38" t="s">
        <v>15</v>
      </c>
    </row>
    <row r="49" spans="1:13" x14ac:dyDescent="0.25">
      <c r="A49" s="71" t="s">
        <v>114</v>
      </c>
      <c r="B49" s="82">
        <v>1942</v>
      </c>
      <c r="C49" s="67">
        <v>440</v>
      </c>
      <c r="D49" s="67">
        <v>442</v>
      </c>
      <c r="E49" s="36">
        <f t="shared" si="3"/>
        <v>0</v>
      </c>
      <c r="F49" s="36">
        <f t="shared" si="2"/>
        <v>0</v>
      </c>
      <c r="G49" s="37" t="s">
        <v>15</v>
      </c>
      <c r="H49" s="37" t="s">
        <v>15</v>
      </c>
      <c r="I49" s="37" t="s">
        <v>15</v>
      </c>
      <c r="J49" s="47"/>
      <c r="K49" s="37" t="s">
        <v>15</v>
      </c>
      <c r="L49" s="37" t="s">
        <v>15</v>
      </c>
      <c r="M49" s="37" t="s">
        <v>15</v>
      </c>
    </row>
    <row r="50" spans="1:13" x14ac:dyDescent="0.25">
      <c r="A50" s="71" t="s">
        <v>115</v>
      </c>
      <c r="B50" s="82">
        <v>1943</v>
      </c>
      <c r="C50" s="67">
        <v>440</v>
      </c>
      <c r="D50" s="67">
        <v>444</v>
      </c>
      <c r="E50" s="36">
        <f t="shared" si="3"/>
        <v>0</v>
      </c>
      <c r="F50" s="36">
        <f t="shared" si="2"/>
        <v>0</v>
      </c>
      <c r="G50" s="37" t="s">
        <v>15</v>
      </c>
      <c r="H50" s="37" t="s">
        <v>15</v>
      </c>
      <c r="I50" s="37" t="s">
        <v>15</v>
      </c>
      <c r="J50" s="47"/>
      <c r="K50" s="37" t="s">
        <v>15</v>
      </c>
      <c r="L50" s="37" t="s">
        <v>15</v>
      </c>
      <c r="M50" s="37" t="s">
        <v>15</v>
      </c>
    </row>
    <row r="51" spans="1:13" ht="30" x14ac:dyDescent="0.25">
      <c r="A51" s="71" t="s">
        <v>116</v>
      </c>
      <c r="B51" s="82">
        <v>1945</v>
      </c>
      <c r="C51" s="67">
        <v>440</v>
      </c>
      <c r="D51" s="67">
        <v>446</v>
      </c>
      <c r="E51" s="36">
        <f t="shared" si="3"/>
        <v>0</v>
      </c>
      <c r="F51" s="36">
        <f t="shared" si="2"/>
        <v>0</v>
      </c>
      <c r="G51" s="37" t="s">
        <v>15</v>
      </c>
      <c r="H51" s="37" t="s">
        <v>15</v>
      </c>
      <c r="I51" s="37" t="s">
        <v>15</v>
      </c>
      <c r="J51" s="47"/>
      <c r="K51" s="37" t="s">
        <v>15</v>
      </c>
      <c r="L51" s="37" t="s">
        <v>15</v>
      </c>
      <c r="M51" s="37" t="s">
        <v>15</v>
      </c>
    </row>
    <row r="52" spans="1:13" ht="30" x14ac:dyDescent="0.25">
      <c r="A52" s="71" t="s">
        <v>117</v>
      </c>
      <c r="B52" s="82">
        <v>1946</v>
      </c>
      <c r="C52" s="67">
        <v>440</v>
      </c>
      <c r="D52" s="67">
        <v>449</v>
      </c>
      <c r="E52" s="36">
        <f t="shared" si="3"/>
        <v>0</v>
      </c>
      <c r="F52" s="36">
        <f t="shared" si="2"/>
        <v>0</v>
      </c>
      <c r="G52" s="37" t="s">
        <v>15</v>
      </c>
      <c r="H52" s="37" t="s">
        <v>15</v>
      </c>
      <c r="I52" s="37" t="s">
        <v>15</v>
      </c>
      <c r="J52" s="47"/>
      <c r="K52" s="37" t="s">
        <v>15</v>
      </c>
      <c r="L52" s="37" t="s">
        <v>15</v>
      </c>
      <c r="M52" s="37" t="s">
        <v>15</v>
      </c>
    </row>
    <row r="53" spans="1:13" x14ac:dyDescent="0.25">
      <c r="A53" s="73" t="s">
        <v>140</v>
      </c>
      <c r="B53" s="82" t="s">
        <v>69</v>
      </c>
      <c r="C53" s="81" t="s">
        <v>15</v>
      </c>
      <c r="D53" s="81" t="s">
        <v>15</v>
      </c>
      <c r="E53" s="36">
        <f t="shared" si="3"/>
        <v>0</v>
      </c>
      <c r="F53" s="36">
        <f>0+G53+H53+J53</f>
        <v>0</v>
      </c>
      <c r="G53" s="36">
        <f>0+G54</f>
        <v>0</v>
      </c>
      <c r="H53" s="36">
        <f>0+H54</f>
        <v>0</v>
      </c>
      <c r="I53" s="38" t="s">
        <v>15</v>
      </c>
      <c r="J53" s="36">
        <f>0+J54</f>
        <v>0</v>
      </c>
      <c r="K53" s="36">
        <f>0+K54</f>
        <v>0</v>
      </c>
      <c r="L53" s="38" t="s">
        <v>15</v>
      </c>
      <c r="M53" s="38" t="s">
        <v>15</v>
      </c>
    </row>
    <row r="54" spans="1:13" ht="45" x14ac:dyDescent="0.25">
      <c r="A54" s="72" t="s">
        <v>70</v>
      </c>
      <c r="B54" s="82" t="s">
        <v>71</v>
      </c>
      <c r="C54" s="67">
        <v>510</v>
      </c>
      <c r="D54" s="67">
        <v>510</v>
      </c>
      <c r="E54" s="36">
        <f t="shared" si="3"/>
        <v>0</v>
      </c>
      <c r="F54" s="36">
        <f>0+G54+H54+J54</f>
        <v>0</v>
      </c>
      <c r="G54" s="47"/>
      <c r="H54" s="47"/>
      <c r="I54" s="37" t="s">
        <v>15</v>
      </c>
      <c r="J54" s="47"/>
      <c r="K54" s="47"/>
      <c r="L54" s="37" t="s">
        <v>15</v>
      </c>
      <c r="M54" s="37" t="s">
        <v>15</v>
      </c>
    </row>
    <row r="55" spans="1:13" x14ac:dyDescent="0.25">
      <c r="A55" s="64" t="s">
        <v>72</v>
      </c>
      <c r="B55" s="83" t="s">
        <v>73</v>
      </c>
      <c r="C55" s="84" t="s">
        <v>15</v>
      </c>
      <c r="D55" s="84" t="s">
        <v>15</v>
      </c>
      <c r="E55" s="33">
        <f>0+ROUND(F55+L55+M55,2)</f>
        <v>630241489.07000005</v>
      </c>
      <c r="F55" s="33">
        <f>0+ROUND(G55+H55+I55+J55,2)</f>
        <v>630241489.07000005</v>
      </c>
      <c r="G55" s="33">
        <f>0+ROUND(G56+G80+G93+G104+G106+G114,2)</f>
        <v>177791595.65000001</v>
      </c>
      <c r="H55" s="33">
        <f>0+ROUND(H56+H80+H93+H114,2)</f>
        <v>0</v>
      </c>
      <c r="I55" s="33">
        <f>0+ROUND(I114,2)</f>
        <v>0</v>
      </c>
      <c r="J55" s="33">
        <f>0+ROUND(J56+J80+J93+J104+J106+J114,2)</f>
        <v>452449893.42000002</v>
      </c>
      <c r="K55" s="33">
        <f>0+ROUND(K56+K80+K114,2)</f>
        <v>0</v>
      </c>
      <c r="L55" s="33">
        <f>0+ROUND(L114,2)</f>
        <v>0</v>
      </c>
      <c r="M55" s="33">
        <f>0+ROUND(M56+M93+M104+M114,2)</f>
        <v>0</v>
      </c>
    </row>
    <row r="56" spans="1:13" ht="30" x14ac:dyDescent="0.25">
      <c r="A56" s="70" t="s">
        <v>74</v>
      </c>
      <c r="B56" s="82" t="s">
        <v>75</v>
      </c>
      <c r="C56" s="67">
        <v>110</v>
      </c>
      <c r="D56" s="67" t="s">
        <v>15</v>
      </c>
      <c r="E56" s="36">
        <f>0+F56+M56</f>
        <v>195328800</v>
      </c>
      <c r="F56" s="36">
        <f t="shared" ref="F56:F61" si="4">0+G56+H56+J56</f>
        <v>195328800</v>
      </c>
      <c r="G56" s="36">
        <f>0+G57+G60+G66+G70</f>
        <v>74790200</v>
      </c>
      <c r="H56" s="36">
        <f>0+H57+H60+H66+H70</f>
        <v>0</v>
      </c>
      <c r="I56" s="38" t="s">
        <v>15</v>
      </c>
      <c r="J56" s="36">
        <f>0+J57+J60+J66+J70</f>
        <v>120538600</v>
      </c>
      <c r="K56" s="36">
        <f>0+K57+K60+K66+K70</f>
        <v>0</v>
      </c>
      <c r="L56" s="38">
        <f>0+L66</f>
        <v>0</v>
      </c>
      <c r="M56" s="36">
        <f>0+M57+M60+M66+M70</f>
        <v>0</v>
      </c>
    </row>
    <row r="57" spans="1:13" ht="30" x14ac:dyDescent="0.25">
      <c r="A57" s="72" t="s">
        <v>77</v>
      </c>
      <c r="B57" s="82" t="s">
        <v>76</v>
      </c>
      <c r="C57" s="67">
        <v>111</v>
      </c>
      <c r="D57" s="81" t="s">
        <v>15</v>
      </c>
      <c r="E57" s="36">
        <f>0+F57+M57</f>
        <v>150890000</v>
      </c>
      <c r="F57" s="36">
        <f t="shared" si="4"/>
        <v>150890000</v>
      </c>
      <c r="G57" s="36">
        <f>0+G58+G59</f>
        <v>57810000</v>
      </c>
      <c r="H57" s="36">
        <f>0+H58+H59</f>
        <v>0</v>
      </c>
      <c r="I57" s="38" t="s">
        <v>15</v>
      </c>
      <c r="J57" s="36">
        <f>0+J58+J59</f>
        <v>93080000</v>
      </c>
      <c r="K57" s="36">
        <f>0+K58+K59</f>
        <v>0</v>
      </c>
      <c r="L57" s="38" t="s">
        <v>15</v>
      </c>
      <c r="M57" s="36">
        <f>0+M58</f>
        <v>0</v>
      </c>
    </row>
    <row r="58" spans="1:13" ht="30" x14ac:dyDescent="0.25">
      <c r="A58" s="71" t="s">
        <v>78</v>
      </c>
      <c r="B58" s="82" t="s">
        <v>80</v>
      </c>
      <c r="C58" s="67">
        <v>111</v>
      </c>
      <c r="D58" s="67">
        <v>211</v>
      </c>
      <c r="E58" s="36">
        <f>0+F58+M58</f>
        <v>150640000</v>
      </c>
      <c r="F58" s="36">
        <f t="shared" si="4"/>
        <v>150640000</v>
      </c>
      <c r="G58" s="47">
        <v>57560000</v>
      </c>
      <c r="H58" s="47"/>
      <c r="I58" s="37" t="s">
        <v>15</v>
      </c>
      <c r="J58" s="47">
        <v>93080000</v>
      </c>
      <c r="K58" s="47"/>
      <c r="L58" s="37" t="s">
        <v>15</v>
      </c>
      <c r="M58" s="47"/>
    </row>
    <row r="59" spans="1:13" ht="30" x14ac:dyDescent="0.25">
      <c r="A59" s="71" t="s">
        <v>79</v>
      </c>
      <c r="B59" s="82">
        <v>2112</v>
      </c>
      <c r="C59" s="67">
        <v>111</v>
      </c>
      <c r="D59" s="67">
        <v>266</v>
      </c>
      <c r="E59" s="36">
        <f>0+F59</f>
        <v>250000</v>
      </c>
      <c r="F59" s="36">
        <f t="shared" si="4"/>
        <v>250000</v>
      </c>
      <c r="G59" s="47">
        <v>250000</v>
      </c>
      <c r="H59" s="47"/>
      <c r="I59" s="37" t="s">
        <v>15</v>
      </c>
      <c r="J59" s="47"/>
      <c r="K59" s="47"/>
      <c r="L59" s="37" t="s">
        <v>15</v>
      </c>
      <c r="M59" s="37" t="s">
        <v>15</v>
      </c>
    </row>
    <row r="60" spans="1:13" ht="30" x14ac:dyDescent="0.25">
      <c r="A60" s="72" t="s">
        <v>81</v>
      </c>
      <c r="B60" s="82" t="s">
        <v>82</v>
      </c>
      <c r="C60" s="67">
        <v>112</v>
      </c>
      <c r="D60" s="81" t="s">
        <v>15</v>
      </c>
      <c r="E60" s="36">
        <f>0+F60+M60</f>
        <v>0</v>
      </c>
      <c r="F60" s="36">
        <f t="shared" si="4"/>
        <v>0</v>
      </c>
      <c r="G60" s="36">
        <f>0+G61+G62+G63+G64+G65</f>
        <v>0</v>
      </c>
      <c r="H60" s="36">
        <f>0+H61+H63+H64+H65</f>
        <v>0</v>
      </c>
      <c r="I60" s="38" t="s">
        <v>15</v>
      </c>
      <c r="J60" s="36">
        <f>0+J61+J62+J63+J64+J65</f>
        <v>0</v>
      </c>
      <c r="K60" s="36">
        <f>0+K65</f>
        <v>0</v>
      </c>
      <c r="L60" s="38" t="s">
        <v>15</v>
      </c>
      <c r="M60" s="36">
        <f>0+M61</f>
        <v>0</v>
      </c>
    </row>
    <row r="61" spans="1:13" x14ac:dyDescent="0.25">
      <c r="A61" s="71" t="s">
        <v>122</v>
      </c>
      <c r="B61" s="82">
        <v>2121</v>
      </c>
      <c r="C61" s="67">
        <v>112</v>
      </c>
      <c r="D61" s="81">
        <v>212</v>
      </c>
      <c r="E61" s="36">
        <f>0+F61+M61</f>
        <v>0</v>
      </c>
      <c r="F61" s="36">
        <f t="shared" si="4"/>
        <v>0</v>
      </c>
      <c r="G61" s="47"/>
      <c r="H61" s="47"/>
      <c r="I61" s="37" t="s">
        <v>15</v>
      </c>
      <c r="J61" s="47"/>
      <c r="K61" s="37" t="s">
        <v>15</v>
      </c>
      <c r="L61" s="37" t="s">
        <v>15</v>
      </c>
      <c r="M61" s="47"/>
    </row>
    <row r="62" spans="1:13" ht="30" x14ac:dyDescent="0.25">
      <c r="A62" s="71" t="s">
        <v>123</v>
      </c>
      <c r="B62" s="82">
        <v>2122</v>
      </c>
      <c r="C62" s="67">
        <v>112</v>
      </c>
      <c r="D62" s="81">
        <v>214</v>
      </c>
      <c r="E62" s="36">
        <f>0+F62</f>
        <v>0</v>
      </c>
      <c r="F62" s="36">
        <f>0+G62+J62</f>
        <v>0</v>
      </c>
      <c r="G62" s="47"/>
      <c r="H62" s="37" t="s">
        <v>15</v>
      </c>
      <c r="I62" s="37" t="s">
        <v>15</v>
      </c>
      <c r="J62" s="47"/>
      <c r="K62" s="37" t="s">
        <v>15</v>
      </c>
      <c r="L62" s="37" t="s">
        <v>15</v>
      </c>
      <c r="M62" s="37" t="s">
        <v>15</v>
      </c>
    </row>
    <row r="63" spans="1:13" x14ac:dyDescent="0.25">
      <c r="A63" s="71" t="s">
        <v>106</v>
      </c>
      <c r="B63" s="82">
        <v>2123</v>
      </c>
      <c r="C63" s="67">
        <v>112</v>
      </c>
      <c r="D63" s="81">
        <v>222</v>
      </c>
      <c r="E63" s="36">
        <f>0+F63</f>
        <v>0</v>
      </c>
      <c r="F63" s="36">
        <f>0+G63+H63+J63</f>
        <v>0</v>
      </c>
      <c r="G63" s="47"/>
      <c r="H63" s="47"/>
      <c r="I63" s="37" t="s">
        <v>15</v>
      </c>
      <c r="J63" s="47"/>
      <c r="K63" s="37" t="s">
        <v>15</v>
      </c>
      <c r="L63" s="37" t="s">
        <v>15</v>
      </c>
      <c r="M63" s="37" t="s">
        <v>15</v>
      </c>
    </row>
    <row r="64" spans="1:13" x14ac:dyDescent="0.25">
      <c r="A64" s="71" t="s">
        <v>101</v>
      </c>
      <c r="B64" s="82">
        <v>2124</v>
      </c>
      <c r="C64" s="67">
        <v>112</v>
      </c>
      <c r="D64" s="81">
        <v>226</v>
      </c>
      <c r="E64" s="36">
        <f>0+F64</f>
        <v>0</v>
      </c>
      <c r="F64" s="36">
        <f>0+G64+H64+J64</f>
        <v>0</v>
      </c>
      <c r="G64" s="47"/>
      <c r="H64" s="47"/>
      <c r="I64" s="37" t="s">
        <v>15</v>
      </c>
      <c r="J64" s="47"/>
      <c r="K64" s="37" t="s">
        <v>15</v>
      </c>
      <c r="L64" s="37" t="s">
        <v>15</v>
      </c>
      <c r="M64" s="37" t="s">
        <v>15</v>
      </c>
    </row>
    <row r="65" spans="1:13" ht="30" x14ac:dyDescent="0.25">
      <c r="A65" s="71" t="s">
        <v>79</v>
      </c>
      <c r="B65" s="82">
        <v>2125</v>
      </c>
      <c r="C65" s="67">
        <v>112</v>
      </c>
      <c r="D65" s="81">
        <v>266</v>
      </c>
      <c r="E65" s="36">
        <f>0+F65</f>
        <v>0</v>
      </c>
      <c r="F65" s="36">
        <f>0+G65+H65+J65</f>
        <v>0</v>
      </c>
      <c r="G65" s="47"/>
      <c r="H65" s="47"/>
      <c r="I65" s="37" t="s">
        <v>15</v>
      </c>
      <c r="J65" s="47"/>
      <c r="K65" s="47"/>
      <c r="L65" s="37" t="s">
        <v>15</v>
      </c>
      <c r="M65" s="37" t="s">
        <v>15</v>
      </c>
    </row>
    <row r="66" spans="1:13" ht="30" x14ac:dyDescent="0.25">
      <c r="A66" s="72" t="s">
        <v>83</v>
      </c>
      <c r="B66" s="65">
        <v>2130</v>
      </c>
      <c r="C66" s="67">
        <v>113</v>
      </c>
      <c r="D66" s="81" t="s">
        <v>15</v>
      </c>
      <c r="E66" s="36">
        <f>0+F66+L66+M66</f>
        <v>0</v>
      </c>
      <c r="F66" s="36">
        <f>0+G66+H66+J66</f>
        <v>0</v>
      </c>
      <c r="G66" s="36">
        <f>0+G67+G68</f>
        <v>0</v>
      </c>
      <c r="H66" s="36">
        <f>0+H68+H69</f>
        <v>0</v>
      </c>
      <c r="I66" s="38" t="s">
        <v>15</v>
      </c>
      <c r="J66" s="36">
        <f>0+J67+J68+J69</f>
        <v>0</v>
      </c>
      <c r="K66" s="36">
        <f>0+K67</f>
        <v>0</v>
      </c>
      <c r="L66" s="38">
        <f>0+L67</f>
        <v>0</v>
      </c>
      <c r="M66" s="36">
        <f>0+M67</f>
        <v>0</v>
      </c>
    </row>
    <row r="67" spans="1:13" x14ac:dyDescent="0.25">
      <c r="A67" s="71" t="s">
        <v>106</v>
      </c>
      <c r="B67" s="65">
        <v>2131</v>
      </c>
      <c r="C67" s="67">
        <v>113</v>
      </c>
      <c r="D67" s="81">
        <v>222</v>
      </c>
      <c r="E67" s="36">
        <f>0+F67+L67+M67</f>
        <v>0</v>
      </c>
      <c r="F67" s="36">
        <f>0+G67+J67</f>
        <v>0</v>
      </c>
      <c r="G67" s="47"/>
      <c r="H67" s="37" t="s">
        <v>15</v>
      </c>
      <c r="I67" s="37" t="s">
        <v>15</v>
      </c>
      <c r="J67" s="47"/>
      <c r="K67" s="47"/>
      <c r="L67" s="48"/>
      <c r="M67" s="47"/>
    </row>
    <row r="68" spans="1:13" x14ac:dyDescent="0.25">
      <c r="A68" s="71" t="s">
        <v>101</v>
      </c>
      <c r="B68" s="65">
        <v>2132</v>
      </c>
      <c r="C68" s="67">
        <v>113</v>
      </c>
      <c r="D68" s="81">
        <v>226</v>
      </c>
      <c r="E68" s="36">
        <f>0+F68</f>
        <v>0</v>
      </c>
      <c r="F68" s="36">
        <f>0+G68+H68+J68</f>
        <v>0</v>
      </c>
      <c r="G68" s="47"/>
      <c r="H68" s="47"/>
      <c r="I68" s="37" t="s">
        <v>15</v>
      </c>
      <c r="J68" s="47"/>
      <c r="K68" s="37" t="s">
        <v>15</v>
      </c>
      <c r="L68" s="37" t="s">
        <v>15</v>
      </c>
      <c r="M68" s="37" t="s">
        <v>15</v>
      </c>
    </row>
    <row r="69" spans="1:13" ht="45" x14ac:dyDescent="0.25">
      <c r="A69" s="71" t="s">
        <v>124</v>
      </c>
      <c r="B69" s="65">
        <v>2133</v>
      </c>
      <c r="C69" s="67">
        <v>113</v>
      </c>
      <c r="D69" s="81">
        <v>296</v>
      </c>
      <c r="E69" s="36">
        <f>0+F69</f>
        <v>0</v>
      </c>
      <c r="F69" s="36">
        <f>0+H69+J69</f>
        <v>0</v>
      </c>
      <c r="G69" s="37" t="s">
        <v>15</v>
      </c>
      <c r="H69" s="47"/>
      <c r="I69" s="37" t="s">
        <v>15</v>
      </c>
      <c r="J69" s="47"/>
      <c r="K69" s="37" t="s">
        <v>15</v>
      </c>
      <c r="L69" s="37" t="s">
        <v>15</v>
      </c>
      <c r="M69" s="37" t="s">
        <v>15</v>
      </c>
    </row>
    <row r="70" spans="1:13" ht="45" x14ac:dyDescent="0.25">
      <c r="A70" s="72" t="s">
        <v>84</v>
      </c>
      <c r="B70" s="65">
        <v>2140</v>
      </c>
      <c r="C70" s="67">
        <v>119</v>
      </c>
      <c r="D70" s="81" t="s">
        <v>15</v>
      </c>
      <c r="E70" s="36">
        <f>0+F70+M70</f>
        <v>44438800</v>
      </c>
      <c r="F70" s="36">
        <f>0+G70+H70+J70</f>
        <v>44438800</v>
      </c>
      <c r="G70" s="36">
        <f>0+G71+G72</f>
        <v>16980200</v>
      </c>
      <c r="H70" s="36">
        <f>0+H71+H72</f>
        <v>0</v>
      </c>
      <c r="I70" s="38" t="s">
        <v>15</v>
      </c>
      <c r="J70" s="36">
        <f>0+J71+J72</f>
        <v>27458600</v>
      </c>
      <c r="K70" s="36">
        <f>0+K71+K72</f>
        <v>0</v>
      </c>
      <c r="L70" s="38" t="s">
        <v>15</v>
      </c>
      <c r="M70" s="36">
        <f>0+M71</f>
        <v>0</v>
      </c>
    </row>
    <row r="71" spans="1:13" ht="30" x14ac:dyDescent="0.25">
      <c r="A71" s="71" t="s">
        <v>85</v>
      </c>
      <c r="B71" s="65">
        <v>2141</v>
      </c>
      <c r="C71" s="67">
        <v>119</v>
      </c>
      <c r="D71" s="67">
        <v>213</v>
      </c>
      <c r="E71" s="36">
        <f>0+F71+M71</f>
        <v>44438800</v>
      </c>
      <c r="F71" s="36">
        <f>0+G71+H71+J71</f>
        <v>44438800</v>
      </c>
      <c r="G71" s="47">
        <v>16980200</v>
      </c>
      <c r="H71" s="47"/>
      <c r="I71" s="37" t="s">
        <v>15</v>
      </c>
      <c r="J71" s="47">
        <v>27458600</v>
      </c>
      <c r="K71" s="47"/>
      <c r="L71" s="37" t="s">
        <v>15</v>
      </c>
      <c r="M71" s="48"/>
    </row>
    <row r="72" spans="1:13" x14ac:dyDescent="0.25">
      <c r="A72" s="71" t="s">
        <v>147</v>
      </c>
      <c r="B72" s="65">
        <v>2142</v>
      </c>
      <c r="C72" s="67">
        <v>119</v>
      </c>
      <c r="D72" s="81" t="s">
        <v>15</v>
      </c>
      <c r="E72" s="36">
        <f t="shared" ref="E72:E92" si="5">0+F72</f>
        <v>0</v>
      </c>
      <c r="F72" s="36">
        <f>0+G72+H72+J72</f>
        <v>0</v>
      </c>
      <c r="G72" s="53">
        <f>0+G73+G74+G76</f>
        <v>0</v>
      </c>
      <c r="H72" s="53">
        <f>0+H74</f>
        <v>0</v>
      </c>
      <c r="I72" s="38" t="s">
        <v>15</v>
      </c>
      <c r="J72" s="53">
        <f>0+J73+J74+J75+J76</f>
        <v>0</v>
      </c>
      <c r="K72" s="53">
        <f>0+K73+K74</f>
        <v>0</v>
      </c>
      <c r="L72" s="38" t="s">
        <v>15</v>
      </c>
      <c r="M72" s="38" t="s">
        <v>15</v>
      </c>
    </row>
    <row r="73" spans="1:13" x14ac:dyDescent="0.25">
      <c r="A73" s="78" t="s">
        <v>101</v>
      </c>
      <c r="B73" s="65">
        <v>21421</v>
      </c>
      <c r="C73" s="67">
        <v>119</v>
      </c>
      <c r="D73" s="67">
        <v>226</v>
      </c>
      <c r="E73" s="36">
        <f t="shared" si="5"/>
        <v>0</v>
      </c>
      <c r="F73" s="36">
        <f>0+G73+J73</f>
        <v>0</v>
      </c>
      <c r="G73" s="47"/>
      <c r="H73" s="37" t="s">
        <v>15</v>
      </c>
      <c r="I73" s="37" t="s">
        <v>15</v>
      </c>
      <c r="J73" s="47"/>
      <c r="K73" s="47"/>
      <c r="L73" s="37" t="s">
        <v>15</v>
      </c>
      <c r="M73" s="37" t="s">
        <v>15</v>
      </c>
    </row>
    <row r="74" spans="1:13" ht="30" x14ac:dyDescent="0.25">
      <c r="A74" s="78" t="s">
        <v>79</v>
      </c>
      <c r="B74" s="65">
        <v>21422</v>
      </c>
      <c r="C74" s="67">
        <v>119</v>
      </c>
      <c r="D74" s="67">
        <v>266</v>
      </c>
      <c r="E74" s="36">
        <f t="shared" si="5"/>
        <v>0</v>
      </c>
      <c r="F74" s="36">
        <f>0+G74+H74+J74</f>
        <v>0</v>
      </c>
      <c r="G74" s="47"/>
      <c r="H74" s="47"/>
      <c r="I74" s="37" t="s">
        <v>15</v>
      </c>
      <c r="J74" s="47"/>
      <c r="K74" s="47"/>
      <c r="L74" s="37" t="s">
        <v>15</v>
      </c>
      <c r="M74" s="37" t="s">
        <v>15</v>
      </c>
    </row>
    <row r="75" spans="1:13" x14ac:dyDescent="0.25">
      <c r="A75" s="78" t="s">
        <v>103</v>
      </c>
      <c r="B75" s="65">
        <v>21423</v>
      </c>
      <c r="C75" s="67">
        <v>119</v>
      </c>
      <c r="D75" s="67">
        <v>310</v>
      </c>
      <c r="E75" s="93">
        <f t="shared" si="5"/>
        <v>0</v>
      </c>
      <c r="F75" s="93">
        <f>0+J75</f>
        <v>0</v>
      </c>
      <c r="G75" s="94" t="s">
        <v>15</v>
      </c>
      <c r="H75" s="94" t="s">
        <v>15</v>
      </c>
      <c r="I75" s="94" t="s">
        <v>15</v>
      </c>
      <c r="J75" s="47"/>
      <c r="K75" s="94" t="s">
        <v>15</v>
      </c>
      <c r="L75" s="94" t="s">
        <v>15</v>
      </c>
      <c r="M75" s="94" t="s">
        <v>15</v>
      </c>
    </row>
    <row r="76" spans="1:13" x14ac:dyDescent="0.25">
      <c r="A76" s="78" t="s">
        <v>110</v>
      </c>
      <c r="B76" s="65">
        <v>21424</v>
      </c>
      <c r="C76" s="67">
        <v>119</v>
      </c>
      <c r="D76" s="67">
        <v>340</v>
      </c>
      <c r="E76" s="36">
        <f t="shared" si="5"/>
        <v>0</v>
      </c>
      <c r="F76" s="36">
        <f>0+G76+J76</f>
        <v>0</v>
      </c>
      <c r="G76" s="36">
        <f>0+G77+G79</f>
        <v>0</v>
      </c>
      <c r="H76" s="38" t="s">
        <v>15</v>
      </c>
      <c r="I76" s="38" t="s">
        <v>15</v>
      </c>
      <c r="J76" s="36">
        <f>0+J77+J78+J79</f>
        <v>0</v>
      </c>
      <c r="K76" s="38" t="s">
        <v>15</v>
      </c>
      <c r="L76" s="38" t="s">
        <v>15</v>
      </c>
      <c r="M76" s="38" t="s">
        <v>15</v>
      </c>
    </row>
    <row r="77" spans="1:13" ht="30" x14ac:dyDescent="0.25">
      <c r="A77" s="86" t="s">
        <v>133</v>
      </c>
      <c r="B77" s="65">
        <v>214241</v>
      </c>
      <c r="C77" s="67">
        <v>119</v>
      </c>
      <c r="D77" s="67">
        <v>341</v>
      </c>
      <c r="E77" s="36">
        <f t="shared" si="5"/>
        <v>0</v>
      </c>
      <c r="F77" s="36">
        <f>0+G77+J77</f>
        <v>0</v>
      </c>
      <c r="G77" s="47"/>
      <c r="H77" s="37" t="s">
        <v>15</v>
      </c>
      <c r="I77" s="37" t="s">
        <v>15</v>
      </c>
      <c r="J77" s="47"/>
      <c r="K77" s="37" t="s">
        <v>15</v>
      </c>
      <c r="L77" s="37" t="s">
        <v>15</v>
      </c>
      <c r="M77" s="37" t="s">
        <v>15</v>
      </c>
    </row>
    <row r="78" spans="1:13" x14ac:dyDescent="0.25">
      <c r="A78" s="86" t="s">
        <v>134</v>
      </c>
      <c r="B78" s="65">
        <v>214242</v>
      </c>
      <c r="C78" s="67">
        <v>119</v>
      </c>
      <c r="D78" s="67">
        <v>345</v>
      </c>
      <c r="E78" s="36">
        <f t="shared" si="5"/>
        <v>0</v>
      </c>
      <c r="F78" s="36">
        <f>0+J78</f>
        <v>0</v>
      </c>
      <c r="G78" s="37" t="s">
        <v>15</v>
      </c>
      <c r="H78" s="37" t="s">
        <v>15</v>
      </c>
      <c r="I78" s="37" t="s">
        <v>15</v>
      </c>
      <c r="J78" s="47"/>
      <c r="K78" s="37" t="s">
        <v>15</v>
      </c>
      <c r="L78" s="37" t="s">
        <v>15</v>
      </c>
      <c r="M78" s="37" t="s">
        <v>15</v>
      </c>
    </row>
    <row r="79" spans="1:13" ht="30" x14ac:dyDescent="0.25">
      <c r="A79" s="86" t="s">
        <v>166</v>
      </c>
      <c r="B79" s="65">
        <v>214243</v>
      </c>
      <c r="C79" s="67">
        <v>119</v>
      </c>
      <c r="D79" s="67">
        <v>346</v>
      </c>
      <c r="E79" s="93">
        <f t="shared" si="5"/>
        <v>0</v>
      </c>
      <c r="F79" s="93">
        <f>0+G79+J79</f>
        <v>0</v>
      </c>
      <c r="G79" s="47"/>
      <c r="H79" s="94" t="s">
        <v>15</v>
      </c>
      <c r="I79" s="94" t="s">
        <v>15</v>
      </c>
      <c r="J79" s="47"/>
      <c r="K79" s="94" t="s">
        <v>15</v>
      </c>
      <c r="L79" s="94" t="s">
        <v>15</v>
      </c>
      <c r="M79" s="94" t="s">
        <v>15</v>
      </c>
    </row>
    <row r="80" spans="1:13" x14ac:dyDescent="0.25">
      <c r="A80" s="73" t="s">
        <v>86</v>
      </c>
      <c r="B80" s="65">
        <v>2200</v>
      </c>
      <c r="C80" s="67">
        <v>300</v>
      </c>
      <c r="D80" s="67" t="s">
        <v>15</v>
      </c>
      <c r="E80" s="36">
        <f t="shared" si="5"/>
        <v>0</v>
      </c>
      <c r="F80" s="36">
        <f>0+G80+H80+J80</f>
        <v>0</v>
      </c>
      <c r="G80" s="36">
        <f>0+G81</f>
        <v>0</v>
      </c>
      <c r="H80" s="36">
        <f>0+H81+H90</f>
        <v>0</v>
      </c>
      <c r="I80" s="38" t="s">
        <v>15</v>
      </c>
      <c r="J80" s="36">
        <f>0+J81+J90+J91+J92</f>
        <v>0</v>
      </c>
      <c r="K80" s="36">
        <f>0+K81</f>
        <v>0</v>
      </c>
      <c r="L80" s="38" t="s">
        <v>15</v>
      </c>
      <c r="M80" s="38" t="s">
        <v>15</v>
      </c>
    </row>
    <row r="81" spans="1:13" ht="45" x14ac:dyDescent="0.25">
      <c r="A81" s="72" t="s">
        <v>87</v>
      </c>
      <c r="B81" s="65">
        <v>2210</v>
      </c>
      <c r="C81" s="67">
        <v>320</v>
      </c>
      <c r="D81" s="67" t="s">
        <v>15</v>
      </c>
      <c r="E81" s="36">
        <f t="shared" si="5"/>
        <v>0</v>
      </c>
      <c r="F81" s="36">
        <f>0+G81+H81+J81</f>
        <v>0</v>
      </c>
      <c r="G81" s="36">
        <f>0+G82+G86</f>
        <v>0</v>
      </c>
      <c r="H81" s="36">
        <f>0+H82</f>
        <v>0</v>
      </c>
      <c r="I81" s="38" t="s">
        <v>15</v>
      </c>
      <c r="J81" s="36">
        <f>0+J82+J86</f>
        <v>0</v>
      </c>
      <c r="K81" s="36">
        <f>0+K82</f>
        <v>0</v>
      </c>
      <c r="L81" s="38" t="s">
        <v>15</v>
      </c>
      <c r="M81" s="38" t="s">
        <v>15</v>
      </c>
    </row>
    <row r="82" spans="1:13" s="5" customFormat="1" ht="60" x14ac:dyDescent="0.2">
      <c r="A82" s="71" t="s">
        <v>88</v>
      </c>
      <c r="B82" s="65">
        <v>2211</v>
      </c>
      <c r="C82" s="67">
        <v>321</v>
      </c>
      <c r="D82" s="67" t="s">
        <v>15</v>
      </c>
      <c r="E82" s="36">
        <f t="shared" si="5"/>
        <v>0</v>
      </c>
      <c r="F82" s="36">
        <f>0+G82+H82+J82</f>
        <v>0</v>
      </c>
      <c r="G82" s="36">
        <f>0+G83+G85</f>
        <v>0</v>
      </c>
      <c r="H82" s="36">
        <f>0+H83</f>
        <v>0</v>
      </c>
      <c r="I82" s="38" t="s">
        <v>15</v>
      </c>
      <c r="J82" s="36">
        <f>0+J83+J84+J85</f>
        <v>0</v>
      </c>
      <c r="K82" s="36">
        <f>0+K83+K85</f>
        <v>0</v>
      </c>
      <c r="L82" s="38" t="s">
        <v>15</v>
      </c>
      <c r="M82" s="38" t="s">
        <v>15</v>
      </c>
    </row>
    <row r="83" spans="1:13" s="5" customFormat="1" ht="30" x14ac:dyDescent="0.2">
      <c r="A83" s="78" t="s">
        <v>125</v>
      </c>
      <c r="B83" s="65">
        <v>22113</v>
      </c>
      <c r="C83" s="67">
        <v>321</v>
      </c>
      <c r="D83" s="67">
        <v>264</v>
      </c>
      <c r="E83" s="36">
        <f t="shared" si="5"/>
        <v>0</v>
      </c>
      <c r="F83" s="36">
        <f>0+G83+H83+J83</f>
        <v>0</v>
      </c>
      <c r="G83" s="47"/>
      <c r="H83" s="47"/>
      <c r="I83" s="37" t="s">
        <v>15</v>
      </c>
      <c r="J83" s="47"/>
      <c r="K83" s="47"/>
      <c r="L83" s="37" t="s">
        <v>15</v>
      </c>
      <c r="M83" s="37" t="s">
        <v>15</v>
      </c>
    </row>
    <row r="84" spans="1:13" s="5" customFormat="1" ht="45" x14ac:dyDescent="0.2">
      <c r="A84" s="78" t="s">
        <v>126</v>
      </c>
      <c r="B84" s="65">
        <v>22114</v>
      </c>
      <c r="C84" s="67">
        <v>321</v>
      </c>
      <c r="D84" s="67">
        <v>265</v>
      </c>
      <c r="E84" s="36">
        <f t="shared" si="5"/>
        <v>0</v>
      </c>
      <c r="F84" s="36">
        <f>0+J84</f>
        <v>0</v>
      </c>
      <c r="G84" s="37" t="s">
        <v>15</v>
      </c>
      <c r="H84" s="37" t="s">
        <v>15</v>
      </c>
      <c r="I84" s="37" t="s">
        <v>15</v>
      </c>
      <c r="J84" s="47"/>
      <c r="K84" s="37" t="s">
        <v>15</v>
      </c>
      <c r="L84" s="37" t="s">
        <v>15</v>
      </c>
      <c r="M84" s="37" t="s">
        <v>15</v>
      </c>
    </row>
    <row r="85" spans="1:13" s="5" customFormat="1" ht="30" x14ac:dyDescent="0.2">
      <c r="A85" s="78" t="s">
        <v>79</v>
      </c>
      <c r="B85" s="65">
        <v>22115</v>
      </c>
      <c r="C85" s="67">
        <v>321</v>
      </c>
      <c r="D85" s="67">
        <v>266</v>
      </c>
      <c r="E85" s="36">
        <f t="shared" si="5"/>
        <v>0</v>
      </c>
      <c r="F85" s="36">
        <f>0+G85+J85</f>
        <v>0</v>
      </c>
      <c r="G85" s="47"/>
      <c r="H85" s="37" t="s">
        <v>15</v>
      </c>
      <c r="I85" s="37" t="s">
        <v>15</v>
      </c>
      <c r="J85" s="47"/>
      <c r="K85" s="47"/>
      <c r="L85" s="37" t="s">
        <v>15</v>
      </c>
      <c r="M85" s="37" t="s">
        <v>15</v>
      </c>
    </row>
    <row r="86" spans="1:13" s="5" customFormat="1" ht="30" x14ac:dyDescent="0.2">
      <c r="A86" s="88" t="s">
        <v>163</v>
      </c>
      <c r="B86" s="92">
        <v>2212</v>
      </c>
      <c r="C86" s="89">
        <v>323</v>
      </c>
      <c r="D86" s="89" t="s">
        <v>15</v>
      </c>
      <c r="E86" s="93">
        <f t="shared" si="5"/>
        <v>0</v>
      </c>
      <c r="F86" s="93">
        <f>0+G86+J86</f>
        <v>0</v>
      </c>
      <c r="G86" s="96">
        <f>0+G87+G88+G89</f>
        <v>0</v>
      </c>
      <c r="H86" s="95" t="s">
        <v>15</v>
      </c>
      <c r="I86" s="95" t="s">
        <v>15</v>
      </c>
      <c r="J86" s="96">
        <f>0+J87+J88+J89</f>
        <v>0</v>
      </c>
      <c r="K86" s="95" t="s">
        <v>15</v>
      </c>
      <c r="L86" s="95" t="s">
        <v>15</v>
      </c>
      <c r="M86" s="95" t="s">
        <v>15</v>
      </c>
    </row>
    <row r="87" spans="1:13" s="5" customFormat="1" ht="30" x14ac:dyDescent="0.2">
      <c r="A87" s="91" t="s">
        <v>164</v>
      </c>
      <c r="B87" s="92">
        <v>22121</v>
      </c>
      <c r="C87" s="89">
        <v>323</v>
      </c>
      <c r="D87" s="89">
        <v>261</v>
      </c>
      <c r="E87" s="93">
        <f t="shared" si="5"/>
        <v>0</v>
      </c>
      <c r="F87" s="93">
        <f>0+G87+J87</f>
        <v>0</v>
      </c>
      <c r="G87" s="47"/>
      <c r="H87" s="94" t="s">
        <v>15</v>
      </c>
      <c r="I87" s="94" t="s">
        <v>15</v>
      </c>
      <c r="J87" s="47"/>
      <c r="K87" s="94" t="s">
        <v>15</v>
      </c>
      <c r="L87" s="94" t="s">
        <v>15</v>
      </c>
      <c r="M87" s="94" t="s">
        <v>15</v>
      </c>
    </row>
    <row r="88" spans="1:13" s="5" customFormat="1" ht="30" x14ac:dyDescent="0.2">
      <c r="A88" s="91" t="s">
        <v>165</v>
      </c>
      <c r="B88" s="92">
        <v>22122</v>
      </c>
      <c r="C88" s="89">
        <v>323</v>
      </c>
      <c r="D88" s="89">
        <v>263</v>
      </c>
      <c r="E88" s="93">
        <f t="shared" si="5"/>
        <v>0</v>
      </c>
      <c r="F88" s="93">
        <f>0+G88+J88</f>
        <v>0</v>
      </c>
      <c r="G88" s="47"/>
      <c r="H88" s="94" t="s">
        <v>15</v>
      </c>
      <c r="I88" s="94" t="s">
        <v>15</v>
      </c>
      <c r="J88" s="47"/>
      <c r="K88" s="94" t="s">
        <v>15</v>
      </c>
      <c r="L88" s="94" t="s">
        <v>15</v>
      </c>
      <c r="M88" s="94" t="s">
        <v>15</v>
      </c>
    </row>
    <row r="89" spans="1:13" s="5" customFormat="1" ht="45" x14ac:dyDescent="0.2">
      <c r="A89" s="91" t="s">
        <v>126</v>
      </c>
      <c r="B89" s="92">
        <v>22123</v>
      </c>
      <c r="C89" s="89">
        <v>323</v>
      </c>
      <c r="D89" s="89">
        <v>265</v>
      </c>
      <c r="E89" s="93">
        <f t="shared" si="5"/>
        <v>0</v>
      </c>
      <c r="F89" s="93">
        <f>0+G89+J89</f>
        <v>0</v>
      </c>
      <c r="G89" s="47"/>
      <c r="H89" s="94" t="s">
        <v>15</v>
      </c>
      <c r="I89" s="94" t="s">
        <v>15</v>
      </c>
      <c r="J89" s="47"/>
      <c r="K89" s="94" t="s">
        <v>15</v>
      </c>
      <c r="L89" s="94" t="s">
        <v>15</v>
      </c>
      <c r="M89" s="94" t="s">
        <v>15</v>
      </c>
    </row>
    <row r="90" spans="1:13" s="5" customFormat="1" ht="45" x14ac:dyDescent="0.2">
      <c r="A90" s="72" t="s">
        <v>89</v>
      </c>
      <c r="B90" s="65">
        <v>2220</v>
      </c>
      <c r="C90" s="67">
        <v>340</v>
      </c>
      <c r="D90" s="67">
        <v>296</v>
      </c>
      <c r="E90" s="36">
        <f t="shared" si="5"/>
        <v>0</v>
      </c>
      <c r="F90" s="36">
        <f>0+H90+J90</f>
        <v>0</v>
      </c>
      <c r="G90" s="37" t="s">
        <v>15</v>
      </c>
      <c r="H90" s="47"/>
      <c r="I90" s="37" t="s">
        <v>15</v>
      </c>
      <c r="J90" s="47"/>
      <c r="K90" s="37" t="s">
        <v>15</v>
      </c>
      <c r="L90" s="37" t="s">
        <v>15</v>
      </c>
      <c r="M90" s="37" t="s">
        <v>15</v>
      </c>
    </row>
    <row r="91" spans="1:13" s="5" customFormat="1" ht="75" x14ac:dyDescent="0.2">
      <c r="A91" s="72" t="s">
        <v>90</v>
      </c>
      <c r="B91" s="65">
        <v>2230</v>
      </c>
      <c r="C91" s="67">
        <v>350</v>
      </c>
      <c r="D91" s="67">
        <v>296</v>
      </c>
      <c r="E91" s="36">
        <f t="shared" si="5"/>
        <v>0</v>
      </c>
      <c r="F91" s="36">
        <f>0+J91</f>
        <v>0</v>
      </c>
      <c r="G91" s="37" t="s">
        <v>15</v>
      </c>
      <c r="H91" s="37" t="s">
        <v>15</v>
      </c>
      <c r="I91" s="37" t="s">
        <v>15</v>
      </c>
      <c r="J91" s="47"/>
      <c r="K91" s="37" t="s">
        <v>15</v>
      </c>
      <c r="L91" s="37" t="s">
        <v>15</v>
      </c>
      <c r="M91" s="37" t="s">
        <v>15</v>
      </c>
    </row>
    <row r="92" spans="1:13" s="5" customFormat="1" x14ac:dyDescent="0.2">
      <c r="A92" s="72" t="s">
        <v>159</v>
      </c>
      <c r="B92" s="65">
        <v>2240</v>
      </c>
      <c r="C92" s="67">
        <v>360</v>
      </c>
      <c r="D92" s="67">
        <v>296</v>
      </c>
      <c r="E92" s="36">
        <f t="shared" si="5"/>
        <v>0</v>
      </c>
      <c r="F92" s="36">
        <f>0+J92</f>
        <v>0</v>
      </c>
      <c r="G92" s="37" t="s">
        <v>15</v>
      </c>
      <c r="H92" s="37" t="s">
        <v>15</v>
      </c>
      <c r="I92" s="37" t="s">
        <v>15</v>
      </c>
      <c r="J92" s="47"/>
      <c r="K92" s="37" t="s">
        <v>15</v>
      </c>
      <c r="L92" s="37" t="s">
        <v>15</v>
      </c>
      <c r="M92" s="37" t="s">
        <v>15</v>
      </c>
    </row>
    <row r="93" spans="1:13" x14ac:dyDescent="0.25">
      <c r="A93" s="73" t="s">
        <v>91</v>
      </c>
      <c r="B93" s="65">
        <v>2300</v>
      </c>
      <c r="C93" s="67">
        <v>850</v>
      </c>
      <c r="D93" s="81" t="s">
        <v>15</v>
      </c>
      <c r="E93" s="36">
        <f>0+F93+M93</f>
        <v>62500</v>
      </c>
      <c r="F93" s="36">
        <f>0+G93+H93+J93</f>
        <v>62500</v>
      </c>
      <c r="G93" s="36">
        <f>0+G94+G95+G96</f>
        <v>0</v>
      </c>
      <c r="H93" s="36">
        <f>0+H94+H96</f>
        <v>0</v>
      </c>
      <c r="I93" s="38" t="s">
        <v>15</v>
      </c>
      <c r="J93" s="36">
        <f>0+J94+J95+J96</f>
        <v>62500</v>
      </c>
      <c r="K93" s="38" t="s">
        <v>15</v>
      </c>
      <c r="L93" s="38" t="s">
        <v>15</v>
      </c>
      <c r="M93" s="36">
        <f>0+M96</f>
        <v>0</v>
      </c>
    </row>
    <row r="94" spans="1:13" ht="30" x14ac:dyDescent="0.25">
      <c r="A94" s="72" t="s">
        <v>92</v>
      </c>
      <c r="B94" s="65">
        <v>2310</v>
      </c>
      <c r="C94" s="67">
        <v>851</v>
      </c>
      <c r="D94" s="67">
        <v>291</v>
      </c>
      <c r="E94" s="36">
        <f>0+F94</f>
        <v>2500</v>
      </c>
      <c r="F94" s="36">
        <f>0+G94+H94+J94</f>
        <v>2500</v>
      </c>
      <c r="G94" s="47"/>
      <c r="H94" s="47"/>
      <c r="I94" s="37" t="s">
        <v>15</v>
      </c>
      <c r="J94" s="47">
        <v>2500</v>
      </c>
      <c r="K94" s="37" t="s">
        <v>15</v>
      </c>
      <c r="L94" s="37" t="s">
        <v>15</v>
      </c>
      <c r="M94" s="37" t="s">
        <v>15</v>
      </c>
    </row>
    <row r="95" spans="1:13" ht="45" x14ac:dyDescent="0.25">
      <c r="A95" s="72" t="s">
        <v>93</v>
      </c>
      <c r="B95" s="65">
        <v>2320</v>
      </c>
      <c r="C95" s="67">
        <v>852</v>
      </c>
      <c r="D95" s="67">
        <v>291</v>
      </c>
      <c r="E95" s="36">
        <f>0+F95</f>
        <v>60000</v>
      </c>
      <c r="F95" s="36">
        <f>0+G95+J95</f>
        <v>60000</v>
      </c>
      <c r="G95" s="47"/>
      <c r="H95" s="37" t="s">
        <v>15</v>
      </c>
      <c r="I95" s="37" t="s">
        <v>15</v>
      </c>
      <c r="J95" s="47">
        <v>60000</v>
      </c>
      <c r="K95" s="37" t="s">
        <v>15</v>
      </c>
      <c r="L95" s="37" t="s">
        <v>15</v>
      </c>
      <c r="M95" s="37" t="s">
        <v>15</v>
      </c>
    </row>
    <row r="96" spans="1:13" ht="30" x14ac:dyDescent="0.25">
      <c r="A96" s="72" t="s">
        <v>94</v>
      </c>
      <c r="B96" s="65">
        <v>2330</v>
      </c>
      <c r="C96" s="67">
        <v>853</v>
      </c>
      <c r="D96" s="81" t="s">
        <v>15</v>
      </c>
      <c r="E96" s="36">
        <f>0+F96+M96</f>
        <v>0</v>
      </c>
      <c r="F96" s="36">
        <f>0+G96+H96+J96</f>
        <v>0</v>
      </c>
      <c r="G96" s="36">
        <f>0+G97+G98+G99+G100+G101+G102</f>
        <v>0</v>
      </c>
      <c r="H96" s="36">
        <f>0+H97+H98+H99+H102</f>
        <v>0</v>
      </c>
      <c r="I96" s="38" t="s">
        <v>15</v>
      </c>
      <c r="J96" s="36">
        <f>0+J97+J98+J99+J100+J101+J102+J103</f>
        <v>0</v>
      </c>
      <c r="K96" s="38" t="s">
        <v>15</v>
      </c>
      <c r="L96" s="38" t="s">
        <v>15</v>
      </c>
      <c r="M96" s="36">
        <f>0+M98</f>
        <v>0</v>
      </c>
    </row>
    <row r="97" spans="1:13" x14ac:dyDescent="0.25">
      <c r="A97" s="71" t="s">
        <v>127</v>
      </c>
      <c r="B97" s="65">
        <v>23301</v>
      </c>
      <c r="C97" s="67">
        <v>853</v>
      </c>
      <c r="D97" s="81">
        <v>291</v>
      </c>
      <c r="E97" s="36">
        <f>0+F97</f>
        <v>0</v>
      </c>
      <c r="F97" s="36">
        <f>0+G97+H97+J97</f>
        <v>0</v>
      </c>
      <c r="G97" s="47"/>
      <c r="H97" s="47"/>
      <c r="I97" s="37" t="s">
        <v>15</v>
      </c>
      <c r="J97" s="47"/>
      <c r="K97" s="37" t="s">
        <v>15</v>
      </c>
      <c r="L97" s="37" t="s">
        <v>15</v>
      </c>
      <c r="M97" s="37" t="s">
        <v>15</v>
      </c>
    </row>
    <row r="98" spans="1:13" ht="30" x14ac:dyDescent="0.25">
      <c r="A98" s="71" t="s">
        <v>128</v>
      </c>
      <c r="B98" s="65">
        <v>23302</v>
      </c>
      <c r="C98" s="67">
        <v>853</v>
      </c>
      <c r="D98" s="67">
        <v>292</v>
      </c>
      <c r="E98" s="36">
        <f>0+F98+M98</f>
        <v>0</v>
      </c>
      <c r="F98" s="36">
        <f>0+G98+H98+J98</f>
        <v>0</v>
      </c>
      <c r="G98" s="47"/>
      <c r="H98" s="47"/>
      <c r="I98" s="37" t="s">
        <v>15</v>
      </c>
      <c r="J98" s="47"/>
      <c r="K98" s="37" t="s">
        <v>15</v>
      </c>
      <c r="L98" s="37" t="s">
        <v>15</v>
      </c>
      <c r="M98" s="48"/>
    </row>
    <row r="99" spans="1:13" ht="30" x14ac:dyDescent="0.25">
      <c r="A99" s="71" t="s">
        <v>129</v>
      </c>
      <c r="B99" s="65">
        <v>23303</v>
      </c>
      <c r="C99" s="67">
        <v>853</v>
      </c>
      <c r="D99" s="67">
        <v>293</v>
      </c>
      <c r="E99" s="36">
        <f>0+F99</f>
        <v>0</v>
      </c>
      <c r="F99" s="36">
        <f>0+G99+H99+J99</f>
        <v>0</v>
      </c>
      <c r="G99" s="47"/>
      <c r="H99" s="47"/>
      <c r="I99" s="37" t="s">
        <v>15</v>
      </c>
      <c r="J99" s="47"/>
      <c r="K99" s="37" t="s">
        <v>15</v>
      </c>
      <c r="L99" s="37" t="s">
        <v>15</v>
      </c>
      <c r="M99" s="37" t="s">
        <v>15</v>
      </c>
    </row>
    <row r="100" spans="1:13" x14ac:dyDescent="0.25">
      <c r="A100" s="71" t="s">
        <v>130</v>
      </c>
      <c r="B100" s="65">
        <v>23304</v>
      </c>
      <c r="C100" s="67">
        <v>853</v>
      </c>
      <c r="D100" s="81">
        <v>295</v>
      </c>
      <c r="E100" s="36">
        <f>0+F100</f>
        <v>0</v>
      </c>
      <c r="F100" s="36">
        <f>0+G100+J100</f>
        <v>0</v>
      </c>
      <c r="G100" s="47"/>
      <c r="H100" s="37" t="s">
        <v>15</v>
      </c>
      <c r="I100" s="37" t="s">
        <v>15</v>
      </c>
      <c r="J100" s="47"/>
      <c r="K100" s="37" t="s">
        <v>15</v>
      </c>
      <c r="L100" s="37" t="s">
        <v>15</v>
      </c>
      <c r="M100" s="37" t="s">
        <v>15</v>
      </c>
    </row>
    <row r="101" spans="1:13" x14ac:dyDescent="0.25">
      <c r="A101" s="71" t="s">
        <v>131</v>
      </c>
      <c r="B101" s="65">
        <v>23305</v>
      </c>
      <c r="C101" s="67">
        <v>853</v>
      </c>
      <c r="D101" s="81">
        <v>296</v>
      </c>
      <c r="E101" s="36">
        <f>0+F101</f>
        <v>0</v>
      </c>
      <c r="F101" s="36">
        <f>0+G101+J101</f>
        <v>0</v>
      </c>
      <c r="G101" s="47"/>
      <c r="H101" s="37" t="s">
        <v>15</v>
      </c>
      <c r="I101" s="37" t="s">
        <v>15</v>
      </c>
      <c r="J101" s="47"/>
      <c r="K101" s="37" t="s">
        <v>15</v>
      </c>
      <c r="L101" s="37" t="s">
        <v>15</v>
      </c>
      <c r="M101" s="37" t="s">
        <v>15</v>
      </c>
    </row>
    <row r="102" spans="1:13" x14ac:dyDescent="0.25">
      <c r="A102" s="71" t="s">
        <v>132</v>
      </c>
      <c r="B102" s="65">
        <v>23306</v>
      </c>
      <c r="C102" s="67">
        <v>853</v>
      </c>
      <c r="D102" s="81">
        <v>297</v>
      </c>
      <c r="E102" s="36">
        <f>0+F102</f>
        <v>0</v>
      </c>
      <c r="F102" s="36">
        <f>0+G102+H102+J102</f>
        <v>0</v>
      </c>
      <c r="G102" s="47"/>
      <c r="H102" s="47"/>
      <c r="I102" s="37" t="s">
        <v>15</v>
      </c>
      <c r="J102" s="47"/>
      <c r="K102" s="37" t="s">
        <v>15</v>
      </c>
      <c r="L102" s="37" t="s">
        <v>15</v>
      </c>
      <c r="M102" s="37" t="s">
        <v>15</v>
      </c>
    </row>
    <row r="103" spans="1:13" x14ac:dyDescent="0.25">
      <c r="A103" s="71" t="s">
        <v>135</v>
      </c>
      <c r="B103" s="65">
        <v>23307</v>
      </c>
      <c r="C103" s="67">
        <v>853</v>
      </c>
      <c r="D103" s="81">
        <v>299</v>
      </c>
      <c r="E103" s="36">
        <f>0+F103</f>
        <v>0</v>
      </c>
      <c r="F103" s="36">
        <f>0+J103</f>
        <v>0</v>
      </c>
      <c r="G103" s="37" t="s">
        <v>15</v>
      </c>
      <c r="H103" s="37" t="s">
        <v>15</v>
      </c>
      <c r="I103" s="37" t="s">
        <v>15</v>
      </c>
      <c r="J103" s="47"/>
      <c r="K103" s="37" t="s">
        <v>15</v>
      </c>
      <c r="L103" s="37" t="s">
        <v>15</v>
      </c>
      <c r="M103" s="37" t="s">
        <v>15</v>
      </c>
    </row>
    <row r="104" spans="1:13" ht="30" x14ac:dyDescent="0.25">
      <c r="A104" s="73" t="s">
        <v>95</v>
      </c>
      <c r="B104" s="65">
        <v>2400</v>
      </c>
      <c r="C104" s="67" t="s">
        <v>15</v>
      </c>
      <c r="D104" s="67" t="s">
        <v>15</v>
      </c>
      <c r="E104" s="36">
        <f>0+F104+M104</f>
        <v>0</v>
      </c>
      <c r="F104" s="36">
        <f>0+G104+J104</f>
        <v>0</v>
      </c>
      <c r="G104" s="36">
        <f>0+G105</f>
        <v>0</v>
      </c>
      <c r="H104" s="38" t="s">
        <v>15</v>
      </c>
      <c r="I104" s="38" t="s">
        <v>15</v>
      </c>
      <c r="J104" s="36">
        <f>0+J105</f>
        <v>0</v>
      </c>
      <c r="K104" s="38" t="s">
        <v>15</v>
      </c>
      <c r="L104" s="38" t="s">
        <v>15</v>
      </c>
      <c r="M104" s="36">
        <f>0+M105</f>
        <v>0</v>
      </c>
    </row>
    <row r="105" spans="1:13" x14ac:dyDescent="0.25">
      <c r="A105" s="72" t="s">
        <v>96</v>
      </c>
      <c r="B105" s="65">
        <v>2450</v>
      </c>
      <c r="C105" s="67">
        <v>862</v>
      </c>
      <c r="D105" s="67">
        <v>253</v>
      </c>
      <c r="E105" s="36">
        <f>0+F105+M105</f>
        <v>0</v>
      </c>
      <c r="F105" s="36">
        <f>0+G105+J105</f>
        <v>0</v>
      </c>
      <c r="G105" s="47"/>
      <c r="H105" s="37" t="s">
        <v>15</v>
      </c>
      <c r="I105" s="37" t="s">
        <v>15</v>
      </c>
      <c r="J105" s="47"/>
      <c r="K105" s="37" t="s">
        <v>15</v>
      </c>
      <c r="L105" s="37" t="s">
        <v>15</v>
      </c>
      <c r="M105" s="47"/>
    </row>
    <row r="106" spans="1:13" ht="30" x14ac:dyDescent="0.25">
      <c r="A106" s="73" t="s">
        <v>97</v>
      </c>
      <c r="B106" s="65">
        <v>2500</v>
      </c>
      <c r="C106" s="67" t="s">
        <v>15</v>
      </c>
      <c r="D106" s="67" t="s">
        <v>15</v>
      </c>
      <c r="E106" s="36">
        <f t="shared" ref="E106:E113" si="6">0+F106</f>
        <v>0</v>
      </c>
      <c r="F106" s="36">
        <f>0+G106+J106</f>
        <v>0</v>
      </c>
      <c r="G106" s="36">
        <f>0+G107</f>
        <v>0</v>
      </c>
      <c r="H106" s="38" t="s">
        <v>15</v>
      </c>
      <c r="I106" s="38" t="s">
        <v>15</v>
      </c>
      <c r="J106" s="36">
        <f>0+J107</f>
        <v>0</v>
      </c>
      <c r="K106" s="38" t="s">
        <v>15</v>
      </c>
      <c r="L106" s="38" t="s">
        <v>15</v>
      </c>
      <c r="M106" s="38" t="s">
        <v>15</v>
      </c>
    </row>
    <row r="107" spans="1:13" ht="45" x14ac:dyDescent="0.25">
      <c r="A107" s="72" t="s">
        <v>98</v>
      </c>
      <c r="B107" s="65">
        <v>2520</v>
      </c>
      <c r="C107" s="67">
        <v>831</v>
      </c>
      <c r="D107" s="81" t="s">
        <v>15</v>
      </c>
      <c r="E107" s="36">
        <f t="shared" si="6"/>
        <v>0</v>
      </c>
      <c r="F107" s="36">
        <f>0+G107+J107</f>
        <v>0</v>
      </c>
      <c r="G107" s="36">
        <f>0+G113</f>
        <v>0</v>
      </c>
      <c r="H107" s="38" t="s">
        <v>15</v>
      </c>
      <c r="I107" s="38" t="s">
        <v>15</v>
      </c>
      <c r="J107" s="36">
        <f>0+J108+J109+J110+J111+J112+J113</f>
        <v>0</v>
      </c>
      <c r="K107" s="38" t="s">
        <v>15</v>
      </c>
      <c r="L107" s="38" t="s">
        <v>15</v>
      </c>
      <c r="M107" s="38" t="s">
        <v>15</v>
      </c>
    </row>
    <row r="108" spans="1:13" x14ac:dyDescent="0.25">
      <c r="A108" s="71" t="s">
        <v>127</v>
      </c>
      <c r="B108" s="65">
        <v>2521</v>
      </c>
      <c r="C108" s="67">
        <v>831</v>
      </c>
      <c r="D108" s="81">
        <v>291</v>
      </c>
      <c r="E108" s="36">
        <f t="shared" si="6"/>
        <v>0</v>
      </c>
      <c r="F108" s="36">
        <f>0+J108</f>
        <v>0</v>
      </c>
      <c r="G108" s="37" t="s">
        <v>15</v>
      </c>
      <c r="H108" s="37" t="s">
        <v>15</v>
      </c>
      <c r="I108" s="37" t="s">
        <v>15</v>
      </c>
      <c r="J108" s="47"/>
      <c r="K108" s="37" t="s">
        <v>15</v>
      </c>
      <c r="L108" s="37" t="s">
        <v>15</v>
      </c>
      <c r="M108" s="37" t="s">
        <v>15</v>
      </c>
    </row>
    <row r="109" spans="1:13" ht="30" x14ac:dyDescent="0.25">
      <c r="A109" s="71" t="s">
        <v>128</v>
      </c>
      <c r="B109" s="65">
        <v>2522</v>
      </c>
      <c r="C109" s="67">
        <v>831</v>
      </c>
      <c r="D109" s="81">
        <v>292</v>
      </c>
      <c r="E109" s="36">
        <f t="shared" si="6"/>
        <v>0</v>
      </c>
      <c r="F109" s="36">
        <f>0+J109</f>
        <v>0</v>
      </c>
      <c r="G109" s="37" t="s">
        <v>15</v>
      </c>
      <c r="H109" s="37" t="s">
        <v>15</v>
      </c>
      <c r="I109" s="37" t="s">
        <v>15</v>
      </c>
      <c r="J109" s="47"/>
      <c r="K109" s="37" t="s">
        <v>15</v>
      </c>
      <c r="L109" s="37" t="s">
        <v>15</v>
      </c>
      <c r="M109" s="37" t="s">
        <v>15</v>
      </c>
    </row>
    <row r="110" spans="1:13" ht="30" x14ac:dyDescent="0.25">
      <c r="A110" s="71" t="s">
        <v>129</v>
      </c>
      <c r="B110" s="65">
        <v>2523</v>
      </c>
      <c r="C110" s="67">
        <v>831</v>
      </c>
      <c r="D110" s="81">
        <v>293</v>
      </c>
      <c r="E110" s="36">
        <f t="shared" si="6"/>
        <v>0</v>
      </c>
      <c r="F110" s="36">
        <f>0+J110</f>
        <v>0</v>
      </c>
      <c r="G110" s="37" t="s">
        <v>15</v>
      </c>
      <c r="H110" s="37" t="s">
        <v>15</v>
      </c>
      <c r="I110" s="37" t="s">
        <v>15</v>
      </c>
      <c r="J110" s="47"/>
      <c r="K110" s="37" t="s">
        <v>15</v>
      </c>
      <c r="L110" s="37" t="s">
        <v>15</v>
      </c>
      <c r="M110" s="37" t="s">
        <v>15</v>
      </c>
    </row>
    <row r="111" spans="1:13" x14ac:dyDescent="0.25">
      <c r="A111" s="71" t="s">
        <v>130</v>
      </c>
      <c r="B111" s="65">
        <v>2524</v>
      </c>
      <c r="C111" s="67">
        <v>831</v>
      </c>
      <c r="D111" s="81">
        <v>295</v>
      </c>
      <c r="E111" s="36">
        <f t="shared" si="6"/>
        <v>0</v>
      </c>
      <c r="F111" s="36">
        <f>0+J111</f>
        <v>0</v>
      </c>
      <c r="G111" s="37" t="s">
        <v>15</v>
      </c>
      <c r="H111" s="37" t="s">
        <v>15</v>
      </c>
      <c r="I111" s="37" t="s">
        <v>15</v>
      </c>
      <c r="J111" s="47"/>
      <c r="K111" s="37" t="s">
        <v>15</v>
      </c>
      <c r="L111" s="37" t="s">
        <v>15</v>
      </c>
      <c r="M111" s="37" t="s">
        <v>15</v>
      </c>
    </row>
    <row r="112" spans="1:13" x14ac:dyDescent="0.25">
      <c r="A112" s="71" t="s">
        <v>131</v>
      </c>
      <c r="B112" s="65">
        <v>2525</v>
      </c>
      <c r="C112" s="67">
        <v>831</v>
      </c>
      <c r="D112" s="81">
        <v>296</v>
      </c>
      <c r="E112" s="36">
        <f t="shared" si="6"/>
        <v>0</v>
      </c>
      <c r="F112" s="36">
        <f>0+J112</f>
        <v>0</v>
      </c>
      <c r="G112" s="37" t="s">
        <v>15</v>
      </c>
      <c r="H112" s="37" t="s">
        <v>15</v>
      </c>
      <c r="I112" s="37" t="s">
        <v>15</v>
      </c>
      <c r="J112" s="47"/>
      <c r="K112" s="37" t="s">
        <v>15</v>
      </c>
      <c r="L112" s="37" t="s">
        <v>15</v>
      </c>
      <c r="M112" s="37" t="s">
        <v>15</v>
      </c>
    </row>
    <row r="113" spans="1:13" x14ac:dyDescent="0.25">
      <c r="A113" s="71" t="s">
        <v>132</v>
      </c>
      <c r="B113" s="65">
        <v>2526</v>
      </c>
      <c r="C113" s="67">
        <v>831</v>
      </c>
      <c r="D113" s="81">
        <v>297</v>
      </c>
      <c r="E113" s="36">
        <f t="shared" si="6"/>
        <v>0</v>
      </c>
      <c r="F113" s="36">
        <f>0+G113+J113</f>
        <v>0</v>
      </c>
      <c r="G113" s="37"/>
      <c r="H113" s="37" t="s">
        <v>15</v>
      </c>
      <c r="I113" s="37" t="s">
        <v>15</v>
      </c>
      <c r="J113" s="47"/>
      <c r="K113" s="37" t="s">
        <v>15</v>
      </c>
      <c r="L113" s="37" t="s">
        <v>15</v>
      </c>
      <c r="M113" s="37" t="s">
        <v>15</v>
      </c>
    </row>
    <row r="114" spans="1:13" s="6" customFormat="1" x14ac:dyDescent="0.25">
      <c r="A114" s="73" t="s">
        <v>139</v>
      </c>
      <c r="B114" s="65">
        <v>2600</v>
      </c>
      <c r="C114" s="67" t="s">
        <v>15</v>
      </c>
      <c r="D114" s="67" t="s">
        <v>15</v>
      </c>
      <c r="E114" s="36">
        <f>0+F114+L114+M114</f>
        <v>434850189.07000005</v>
      </c>
      <c r="F114" s="36">
        <f>0+G114+H114+I114+J114</f>
        <v>434850189.07000005</v>
      </c>
      <c r="G114" s="36">
        <f>0+G115+G123+G129+G153</f>
        <v>103001395.65000001</v>
      </c>
      <c r="H114" s="36">
        <f>0+H115+H123+H129+H153</f>
        <v>0</v>
      </c>
      <c r="I114" s="36">
        <f>0+I155</f>
        <v>0</v>
      </c>
      <c r="J114" s="36">
        <f>0+J115+J123+J129+J153+J155</f>
        <v>331848793.42000002</v>
      </c>
      <c r="K114" s="36">
        <f>0+K115+K129+K153</f>
        <v>0</v>
      </c>
      <c r="L114" s="36">
        <f>0+L129</f>
        <v>0</v>
      </c>
      <c r="M114" s="36">
        <f>0+M123+M129</f>
        <v>0</v>
      </c>
    </row>
    <row r="115" spans="1:13" s="6" customFormat="1" ht="45" x14ac:dyDescent="0.25">
      <c r="A115" s="72" t="s">
        <v>84</v>
      </c>
      <c r="B115" s="65">
        <v>2660</v>
      </c>
      <c r="C115" s="67">
        <v>119</v>
      </c>
      <c r="D115" s="67" t="s">
        <v>15</v>
      </c>
      <c r="E115" s="36">
        <f t="shared" ref="E115:E122" si="7">0+F115</f>
        <v>0</v>
      </c>
      <c r="F115" s="36">
        <f>0+G115+H115+J115</f>
        <v>0</v>
      </c>
      <c r="G115" s="36">
        <f>0+G116+G117+G119</f>
        <v>0</v>
      </c>
      <c r="H115" s="36">
        <f>0+H117</f>
        <v>0</v>
      </c>
      <c r="I115" s="38" t="s">
        <v>15</v>
      </c>
      <c r="J115" s="36">
        <f>0+J116+J117+J118+J119</f>
        <v>0</v>
      </c>
      <c r="K115" s="36">
        <f>0+K116+K117</f>
        <v>0</v>
      </c>
      <c r="L115" s="38" t="s">
        <v>15</v>
      </c>
      <c r="M115" s="38" t="s">
        <v>15</v>
      </c>
    </row>
    <row r="116" spans="1:13" s="6" customFormat="1" x14ac:dyDescent="0.25">
      <c r="A116" s="71" t="s">
        <v>101</v>
      </c>
      <c r="B116" s="65">
        <v>2662</v>
      </c>
      <c r="C116" s="67">
        <v>119</v>
      </c>
      <c r="D116" s="67">
        <v>226</v>
      </c>
      <c r="E116" s="36">
        <f t="shared" si="7"/>
        <v>0</v>
      </c>
      <c r="F116" s="36">
        <f>0+G116+J116</f>
        <v>0</v>
      </c>
      <c r="G116" s="47"/>
      <c r="H116" s="37" t="s">
        <v>15</v>
      </c>
      <c r="I116" s="37" t="s">
        <v>15</v>
      </c>
      <c r="J116" s="47"/>
      <c r="K116" s="47"/>
      <c r="L116" s="37" t="s">
        <v>15</v>
      </c>
      <c r="M116" s="37" t="s">
        <v>15</v>
      </c>
    </row>
    <row r="117" spans="1:13" s="6" customFormat="1" ht="30" x14ac:dyDescent="0.25">
      <c r="A117" s="71" t="s">
        <v>79</v>
      </c>
      <c r="B117" s="65">
        <v>2663</v>
      </c>
      <c r="C117" s="67">
        <v>119</v>
      </c>
      <c r="D117" s="67">
        <v>266</v>
      </c>
      <c r="E117" s="36">
        <f t="shared" si="7"/>
        <v>0</v>
      </c>
      <c r="F117" s="36">
        <f>0+G117+H117+J117</f>
        <v>0</v>
      </c>
      <c r="G117" s="47"/>
      <c r="H117" s="47"/>
      <c r="I117" s="37" t="s">
        <v>15</v>
      </c>
      <c r="J117" s="47"/>
      <c r="K117" s="47"/>
      <c r="L117" s="37" t="s">
        <v>15</v>
      </c>
      <c r="M117" s="37" t="s">
        <v>15</v>
      </c>
    </row>
    <row r="118" spans="1:13" x14ac:dyDescent="0.25">
      <c r="A118" s="71" t="s">
        <v>103</v>
      </c>
      <c r="B118" s="65">
        <v>2664</v>
      </c>
      <c r="C118" s="67">
        <v>119</v>
      </c>
      <c r="D118" s="67">
        <v>310</v>
      </c>
      <c r="E118" s="93">
        <f t="shared" si="7"/>
        <v>0</v>
      </c>
      <c r="F118" s="93">
        <f>0+J118</f>
        <v>0</v>
      </c>
      <c r="G118" s="94" t="s">
        <v>15</v>
      </c>
      <c r="H118" s="94" t="s">
        <v>15</v>
      </c>
      <c r="I118" s="94" t="s">
        <v>15</v>
      </c>
      <c r="J118" s="47"/>
      <c r="K118" s="94" t="s">
        <v>15</v>
      </c>
      <c r="L118" s="94" t="s">
        <v>15</v>
      </c>
      <c r="M118" s="94" t="s">
        <v>15</v>
      </c>
    </row>
    <row r="119" spans="1:13" s="6" customFormat="1" x14ac:dyDescent="0.25">
      <c r="A119" s="71" t="s">
        <v>110</v>
      </c>
      <c r="B119" s="65">
        <v>2665</v>
      </c>
      <c r="C119" s="67">
        <v>119</v>
      </c>
      <c r="D119" s="67">
        <v>340</v>
      </c>
      <c r="E119" s="36">
        <f t="shared" si="7"/>
        <v>0</v>
      </c>
      <c r="F119" s="36">
        <f>0+G119+J119</f>
        <v>0</v>
      </c>
      <c r="G119" s="36">
        <f>0+G120+G122</f>
        <v>0</v>
      </c>
      <c r="H119" s="38" t="s">
        <v>15</v>
      </c>
      <c r="I119" s="38" t="s">
        <v>15</v>
      </c>
      <c r="J119" s="36">
        <f>0+J120+J121+J122</f>
        <v>0</v>
      </c>
      <c r="K119" s="38" t="s">
        <v>15</v>
      </c>
      <c r="L119" s="38" t="s">
        <v>15</v>
      </c>
      <c r="M119" s="38" t="s">
        <v>15</v>
      </c>
    </row>
    <row r="120" spans="1:13" s="6" customFormat="1" ht="30" x14ac:dyDescent="0.25">
      <c r="A120" s="78" t="s">
        <v>133</v>
      </c>
      <c r="B120" s="65">
        <v>26651</v>
      </c>
      <c r="C120" s="67">
        <v>119</v>
      </c>
      <c r="D120" s="67">
        <v>341</v>
      </c>
      <c r="E120" s="36">
        <f t="shared" si="7"/>
        <v>0</v>
      </c>
      <c r="F120" s="36">
        <f>0+G120+J120</f>
        <v>0</v>
      </c>
      <c r="G120" s="47"/>
      <c r="H120" s="37" t="s">
        <v>15</v>
      </c>
      <c r="I120" s="37" t="s">
        <v>15</v>
      </c>
      <c r="J120" s="47"/>
      <c r="K120" s="37" t="s">
        <v>15</v>
      </c>
      <c r="L120" s="37" t="s">
        <v>15</v>
      </c>
      <c r="M120" s="37" t="s">
        <v>15</v>
      </c>
    </row>
    <row r="121" spans="1:13" s="6" customFormat="1" x14ac:dyDescent="0.25">
      <c r="A121" s="78" t="s">
        <v>134</v>
      </c>
      <c r="B121" s="65">
        <v>26652</v>
      </c>
      <c r="C121" s="67">
        <v>119</v>
      </c>
      <c r="D121" s="67">
        <v>345</v>
      </c>
      <c r="E121" s="36">
        <f t="shared" si="7"/>
        <v>0</v>
      </c>
      <c r="F121" s="36">
        <f>0+J121</f>
        <v>0</v>
      </c>
      <c r="G121" s="37" t="s">
        <v>15</v>
      </c>
      <c r="H121" s="37" t="s">
        <v>15</v>
      </c>
      <c r="I121" s="37" t="s">
        <v>15</v>
      </c>
      <c r="J121" s="47"/>
      <c r="K121" s="37" t="s">
        <v>15</v>
      </c>
      <c r="L121" s="37" t="s">
        <v>15</v>
      </c>
      <c r="M121" s="37" t="s">
        <v>15</v>
      </c>
    </row>
    <row r="122" spans="1:13" ht="30" x14ac:dyDescent="0.25">
      <c r="A122" s="78" t="s">
        <v>166</v>
      </c>
      <c r="B122" s="65">
        <v>26653</v>
      </c>
      <c r="C122" s="67">
        <v>119</v>
      </c>
      <c r="D122" s="67">
        <v>346</v>
      </c>
      <c r="E122" s="93">
        <f t="shared" si="7"/>
        <v>0</v>
      </c>
      <c r="F122" s="93">
        <f>0+G122+J122</f>
        <v>0</v>
      </c>
      <c r="G122" s="47"/>
      <c r="H122" s="94" t="s">
        <v>15</v>
      </c>
      <c r="I122" s="94" t="s">
        <v>15</v>
      </c>
      <c r="J122" s="47"/>
      <c r="K122" s="94" t="s">
        <v>15</v>
      </c>
      <c r="L122" s="94" t="s">
        <v>15</v>
      </c>
      <c r="M122" s="94" t="s">
        <v>15</v>
      </c>
    </row>
    <row r="123" spans="1:13" s="6" customFormat="1" ht="30" x14ac:dyDescent="0.25">
      <c r="A123" s="72" t="s">
        <v>99</v>
      </c>
      <c r="B123" s="65">
        <v>2630</v>
      </c>
      <c r="C123" s="67">
        <v>243</v>
      </c>
      <c r="D123" s="67" t="s">
        <v>15</v>
      </c>
      <c r="E123" s="36">
        <f>0+F123+M123</f>
        <v>0</v>
      </c>
      <c r="F123" s="36">
        <f>0+G123+H123+J123</f>
        <v>0</v>
      </c>
      <c r="G123" s="36">
        <f>0+G124+G125</f>
        <v>0</v>
      </c>
      <c r="H123" s="36">
        <f>0+H124+H125+H126+H127</f>
        <v>0</v>
      </c>
      <c r="I123" s="38" t="s">
        <v>15</v>
      </c>
      <c r="J123" s="36">
        <f>0+J124+J125+J126</f>
        <v>0</v>
      </c>
      <c r="K123" s="38" t="s">
        <v>15</v>
      </c>
      <c r="L123" s="38" t="s">
        <v>15</v>
      </c>
      <c r="M123" s="38">
        <f>0+M127</f>
        <v>0</v>
      </c>
    </row>
    <row r="124" spans="1:13" s="6" customFormat="1" ht="30" x14ac:dyDescent="0.25">
      <c r="A124" s="71" t="s">
        <v>100</v>
      </c>
      <c r="B124" s="65">
        <v>2631</v>
      </c>
      <c r="C124" s="67">
        <v>243</v>
      </c>
      <c r="D124" s="67">
        <v>225</v>
      </c>
      <c r="E124" s="36">
        <f>0+F124</f>
        <v>0</v>
      </c>
      <c r="F124" s="36">
        <f>0+G124+H124+J124</f>
        <v>0</v>
      </c>
      <c r="G124" s="47"/>
      <c r="H124" s="47"/>
      <c r="I124" s="37" t="s">
        <v>15</v>
      </c>
      <c r="J124" s="47"/>
      <c r="K124" s="37" t="s">
        <v>15</v>
      </c>
      <c r="L124" s="37" t="s">
        <v>15</v>
      </c>
      <c r="M124" s="37" t="s">
        <v>15</v>
      </c>
    </row>
    <row r="125" spans="1:13" s="6" customFormat="1" x14ac:dyDescent="0.25">
      <c r="A125" s="71" t="s">
        <v>101</v>
      </c>
      <c r="B125" s="65">
        <v>2632</v>
      </c>
      <c r="C125" s="67">
        <v>243</v>
      </c>
      <c r="D125" s="67">
        <v>226</v>
      </c>
      <c r="E125" s="36">
        <f>0+F125</f>
        <v>0</v>
      </c>
      <c r="F125" s="36">
        <f>0+G125+H125+J125</f>
        <v>0</v>
      </c>
      <c r="G125" s="47"/>
      <c r="H125" s="47"/>
      <c r="I125" s="37" t="s">
        <v>15</v>
      </c>
      <c r="J125" s="47"/>
      <c r="K125" s="37" t="s">
        <v>15</v>
      </c>
      <c r="L125" s="37" t="s">
        <v>15</v>
      </c>
      <c r="M125" s="37" t="s">
        <v>15</v>
      </c>
    </row>
    <row r="126" spans="1:13" s="6" customFormat="1" x14ac:dyDescent="0.25">
      <c r="A126" s="71" t="s">
        <v>102</v>
      </c>
      <c r="B126" s="65">
        <v>2633</v>
      </c>
      <c r="C126" s="67">
        <v>243</v>
      </c>
      <c r="D126" s="67">
        <v>228</v>
      </c>
      <c r="E126" s="36">
        <f>0+F126</f>
        <v>0</v>
      </c>
      <c r="F126" s="36">
        <f>0+H126+J126</f>
        <v>0</v>
      </c>
      <c r="G126" s="37" t="s">
        <v>15</v>
      </c>
      <c r="H126" s="47"/>
      <c r="I126" s="37" t="s">
        <v>15</v>
      </c>
      <c r="J126" s="47"/>
      <c r="K126" s="37" t="s">
        <v>15</v>
      </c>
      <c r="L126" s="37" t="s">
        <v>15</v>
      </c>
      <c r="M126" s="37" t="s">
        <v>15</v>
      </c>
    </row>
    <row r="127" spans="1:13" s="6" customFormat="1" x14ac:dyDescent="0.25">
      <c r="A127" s="71" t="s">
        <v>103</v>
      </c>
      <c r="B127" s="65">
        <v>2634</v>
      </c>
      <c r="C127" s="67">
        <v>243</v>
      </c>
      <c r="D127" s="67">
        <v>310</v>
      </c>
      <c r="E127" s="36">
        <f>0+F127+M127</f>
        <v>0</v>
      </c>
      <c r="F127" s="36">
        <f>0+H127</f>
        <v>0</v>
      </c>
      <c r="G127" s="37" t="s">
        <v>15</v>
      </c>
      <c r="H127" s="47"/>
      <c r="I127" s="37" t="s">
        <v>15</v>
      </c>
      <c r="J127" s="37" t="s">
        <v>15</v>
      </c>
      <c r="K127" s="37" t="s">
        <v>15</v>
      </c>
      <c r="L127" s="37" t="s">
        <v>15</v>
      </c>
      <c r="M127" s="47"/>
    </row>
    <row r="128" spans="1:13" s="6" customFormat="1" x14ac:dyDescent="0.25">
      <c r="A128" s="72" t="s">
        <v>104</v>
      </c>
      <c r="B128" s="65">
        <v>2640</v>
      </c>
      <c r="C128" s="67" t="s">
        <v>15</v>
      </c>
      <c r="D128" s="67" t="s">
        <v>15</v>
      </c>
      <c r="E128" s="93">
        <f>0+F128+L128+M128</f>
        <v>434850189.07000005</v>
      </c>
      <c r="F128" s="93">
        <f>0+G128+H128+J128</f>
        <v>434850189.07000005</v>
      </c>
      <c r="G128" s="93">
        <f>0+G130+G131+G132+G133+G134+G135+G136+G137+G138+G139+G140+G141+G154</f>
        <v>103001395.65000001</v>
      </c>
      <c r="H128" s="93">
        <f>0+H131+H133+H134+H135+H136+H137+H139+H140+H141+H154</f>
        <v>0</v>
      </c>
      <c r="I128" s="100" t="s">
        <v>15</v>
      </c>
      <c r="J128" s="93">
        <f>0+J130+J131+J132+J133+J134+J135+J136+J137+J138+J139+J140+J141+J150+J154</f>
        <v>331848793.42000002</v>
      </c>
      <c r="K128" s="93">
        <f>0+K130+K131+K133+K134+K135+K139+K140+K141+K154</f>
        <v>0</v>
      </c>
      <c r="L128" s="93">
        <f>0+L135</f>
        <v>0</v>
      </c>
      <c r="M128" s="93">
        <f>0+M133+M135+M141</f>
        <v>0</v>
      </c>
    </row>
    <row r="129" spans="1:13" ht="30" x14ac:dyDescent="0.25">
      <c r="A129" s="71" t="s">
        <v>170</v>
      </c>
      <c r="B129" s="65">
        <v>2641</v>
      </c>
      <c r="C129" s="67">
        <v>244</v>
      </c>
      <c r="D129" s="67" t="s">
        <v>15</v>
      </c>
      <c r="E129" s="36">
        <f>0+F129+L129+M129</f>
        <v>258850189.07000002</v>
      </c>
      <c r="F129" s="36">
        <f>0+G129+H129+J129</f>
        <v>258850189.07000002</v>
      </c>
      <c r="G129" s="36">
        <f>0+G130+G131+G132+G133+G134+G135+G136+G137+G138+G139+G140+G141</f>
        <v>73401395.650000006</v>
      </c>
      <c r="H129" s="36">
        <f>0+H131+H133+H134+H135+H136+H137+H139+H140+H141</f>
        <v>0</v>
      </c>
      <c r="I129" s="38" t="s">
        <v>15</v>
      </c>
      <c r="J129" s="36">
        <f>0+J130+J131+J132+J133+J134+J135+J136+J137+J138+J139+J140+J141+J150</f>
        <v>185448793.42000002</v>
      </c>
      <c r="K129" s="36">
        <f>0+K130+K131+K133+K134+K135+K139+K140+K141</f>
        <v>0</v>
      </c>
      <c r="L129" s="36">
        <f>0+L135</f>
        <v>0</v>
      </c>
      <c r="M129" s="36">
        <f>0+M133+M135+M141</f>
        <v>0</v>
      </c>
    </row>
    <row r="130" spans="1:13" ht="30" x14ac:dyDescent="0.25">
      <c r="A130" s="78" t="s">
        <v>105</v>
      </c>
      <c r="B130" s="65">
        <v>26411</v>
      </c>
      <c r="C130" s="67">
        <v>244</v>
      </c>
      <c r="D130" s="67">
        <v>221</v>
      </c>
      <c r="E130" s="36">
        <f>0+F130</f>
        <v>2200000</v>
      </c>
      <c r="F130" s="36">
        <f>0+G130+J130</f>
        <v>2200000</v>
      </c>
      <c r="G130" s="47">
        <v>640000</v>
      </c>
      <c r="H130" s="37" t="s">
        <v>15</v>
      </c>
      <c r="I130" s="37" t="s">
        <v>15</v>
      </c>
      <c r="J130" s="47">
        <v>1560000</v>
      </c>
      <c r="K130" s="47"/>
      <c r="L130" s="37" t="s">
        <v>15</v>
      </c>
      <c r="M130" s="37" t="s">
        <v>15</v>
      </c>
    </row>
    <row r="131" spans="1:13" x14ac:dyDescent="0.25">
      <c r="A131" s="78" t="s">
        <v>106</v>
      </c>
      <c r="B131" s="65">
        <v>26412</v>
      </c>
      <c r="C131" s="67">
        <v>244</v>
      </c>
      <c r="D131" s="67">
        <v>222</v>
      </c>
      <c r="E131" s="36">
        <f>0+F131</f>
        <v>200000</v>
      </c>
      <c r="F131" s="36">
        <f>0+G131+H131+J131</f>
        <v>200000</v>
      </c>
      <c r="G131" s="47"/>
      <c r="H131" s="47"/>
      <c r="I131" s="37" t="s">
        <v>15</v>
      </c>
      <c r="J131" s="47">
        <v>200000</v>
      </c>
      <c r="K131" s="47"/>
      <c r="L131" s="37" t="s">
        <v>15</v>
      </c>
      <c r="M131" s="37" t="s">
        <v>15</v>
      </c>
    </row>
    <row r="132" spans="1:13" x14ac:dyDescent="0.25">
      <c r="A132" s="78" t="s">
        <v>107</v>
      </c>
      <c r="B132" s="65">
        <v>26413</v>
      </c>
      <c r="C132" s="67">
        <v>244</v>
      </c>
      <c r="D132" s="67">
        <v>223</v>
      </c>
      <c r="E132" s="36">
        <f>0+F132</f>
        <v>4657600</v>
      </c>
      <c r="F132" s="36">
        <f>0+G132+J132</f>
        <v>4657600</v>
      </c>
      <c r="G132" s="47">
        <v>1757600</v>
      </c>
      <c r="H132" s="37" t="s">
        <v>15</v>
      </c>
      <c r="I132" s="37" t="s">
        <v>15</v>
      </c>
      <c r="J132" s="47">
        <v>2900000</v>
      </c>
      <c r="K132" s="37" t="s">
        <v>15</v>
      </c>
      <c r="L132" s="37" t="s">
        <v>15</v>
      </c>
      <c r="M132" s="37" t="s">
        <v>15</v>
      </c>
    </row>
    <row r="133" spans="1:13" x14ac:dyDescent="0.25">
      <c r="A133" s="78" t="s">
        <v>108</v>
      </c>
      <c r="B133" s="65">
        <v>26414</v>
      </c>
      <c r="C133" s="67">
        <v>244</v>
      </c>
      <c r="D133" s="67">
        <v>224</v>
      </c>
      <c r="E133" s="36">
        <f>0+F133+M133</f>
        <v>100000</v>
      </c>
      <c r="F133" s="36">
        <f>0+G133+H133+J133</f>
        <v>100000</v>
      </c>
      <c r="G133" s="47"/>
      <c r="H133" s="47"/>
      <c r="I133" s="37" t="s">
        <v>15</v>
      </c>
      <c r="J133" s="47">
        <v>100000</v>
      </c>
      <c r="K133" s="47"/>
      <c r="L133" s="37" t="s">
        <v>15</v>
      </c>
      <c r="M133" s="47"/>
    </row>
    <row r="134" spans="1:13" x14ac:dyDescent="0.25">
      <c r="A134" s="78" t="s">
        <v>109</v>
      </c>
      <c r="B134" s="65">
        <v>26415</v>
      </c>
      <c r="C134" s="67">
        <v>244</v>
      </c>
      <c r="D134" s="67">
        <v>225</v>
      </c>
      <c r="E134" s="36">
        <f>0+F134</f>
        <v>145367373.79000002</v>
      </c>
      <c r="F134" s="36">
        <f>0+G134+H134+J134</f>
        <v>145367373.79000002</v>
      </c>
      <c r="G134" s="47">
        <v>43941248.060000002</v>
      </c>
      <c r="H134" s="47"/>
      <c r="I134" s="37" t="s">
        <v>15</v>
      </c>
      <c r="J134" s="47">
        <v>101426125.73</v>
      </c>
      <c r="K134" s="47"/>
      <c r="L134" s="37" t="s">
        <v>15</v>
      </c>
      <c r="M134" s="37" t="s">
        <v>15</v>
      </c>
    </row>
    <row r="135" spans="1:13" x14ac:dyDescent="0.25">
      <c r="A135" s="78" t="s">
        <v>101</v>
      </c>
      <c r="B135" s="65">
        <v>26416</v>
      </c>
      <c r="C135" s="67">
        <v>244</v>
      </c>
      <c r="D135" s="67">
        <v>226</v>
      </c>
      <c r="E135" s="36">
        <f>0+F135+L135+M135</f>
        <v>100675213.28</v>
      </c>
      <c r="F135" s="36">
        <f>0+G135+H135+J135</f>
        <v>100675213.28</v>
      </c>
      <c r="G135" s="47">
        <v>26262546.59</v>
      </c>
      <c r="H135" s="47"/>
      <c r="I135" s="37" t="s">
        <v>15</v>
      </c>
      <c r="J135" s="47">
        <v>74412666.689999998</v>
      </c>
      <c r="K135" s="47"/>
      <c r="L135" s="47"/>
      <c r="M135" s="47"/>
    </row>
    <row r="136" spans="1:13" x14ac:dyDescent="0.25">
      <c r="A136" s="78" t="s">
        <v>148</v>
      </c>
      <c r="B136" s="65">
        <v>26417</v>
      </c>
      <c r="C136" s="67">
        <v>244</v>
      </c>
      <c r="D136" s="67">
        <v>227</v>
      </c>
      <c r="E136" s="36">
        <f>0+F136</f>
        <v>100000</v>
      </c>
      <c r="F136" s="36">
        <f>0+G136+H136+J136</f>
        <v>100000</v>
      </c>
      <c r="G136" s="47"/>
      <c r="H136" s="47"/>
      <c r="I136" s="37" t="s">
        <v>15</v>
      </c>
      <c r="J136" s="47">
        <v>100000</v>
      </c>
      <c r="K136" s="37" t="s">
        <v>15</v>
      </c>
      <c r="L136" s="37" t="s">
        <v>15</v>
      </c>
      <c r="M136" s="37" t="s">
        <v>15</v>
      </c>
    </row>
    <row r="137" spans="1:13" x14ac:dyDescent="0.25">
      <c r="A137" s="78" t="s">
        <v>102</v>
      </c>
      <c r="B137" s="65">
        <v>26418</v>
      </c>
      <c r="C137" s="67">
        <v>244</v>
      </c>
      <c r="D137" s="67">
        <v>228</v>
      </c>
      <c r="E137" s="36">
        <f>0+F137</f>
        <v>2000000</v>
      </c>
      <c r="F137" s="36">
        <f>0+G137+H137+J137</f>
        <v>2000000</v>
      </c>
      <c r="G137" s="47"/>
      <c r="H137" s="47"/>
      <c r="I137" s="37" t="s">
        <v>15</v>
      </c>
      <c r="J137" s="47">
        <v>2000000</v>
      </c>
      <c r="K137" s="37" t="s">
        <v>15</v>
      </c>
      <c r="L137" s="37" t="s">
        <v>15</v>
      </c>
      <c r="M137" s="37" t="s">
        <v>15</v>
      </c>
    </row>
    <row r="138" spans="1:13" ht="45" x14ac:dyDescent="0.25">
      <c r="A138" s="78" t="s">
        <v>149</v>
      </c>
      <c r="B138" s="65">
        <v>26419</v>
      </c>
      <c r="C138" s="67">
        <v>244</v>
      </c>
      <c r="D138" s="67">
        <v>229</v>
      </c>
      <c r="E138" s="36">
        <f>0+F138</f>
        <v>2</v>
      </c>
      <c r="F138" s="36">
        <f>0+G138+J138</f>
        <v>2</v>
      </c>
      <c r="G138" s="47">
        <v>1</v>
      </c>
      <c r="H138" s="37" t="s">
        <v>15</v>
      </c>
      <c r="I138" s="37" t="s">
        <v>15</v>
      </c>
      <c r="J138" s="47">
        <v>1</v>
      </c>
      <c r="K138" s="37" t="s">
        <v>15</v>
      </c>
      <c r="L138" s="37" t="s">
        <v>15</v>
      </c>
      <c r="M138" s="37" t="s">
        <v>15</v>
      </c>
    </row>
    <row r="139" spans="1:13" x14ac:dyDescent="0.25">
      <c r="A139" s="78" t="s">
        <v>103</v>
      </c>
      <c r="B139" s="65">
        <v>2642</v>
      </c>
      <c r="C139" s="67">
        <v>244</v>
      </c>
      <c r="D139" s="67">
        <v>310</v>
      </c>
      <c r="E139" s="36">
        <f>0+F139</f>
        <v>1000000</v>
      </c>
      <c r="F139" s="36">
        <f>0+G139+H139+J139</f>
        <v>1000000</v>
      </c>
      <c r="G139" s="47"/>
      <c r="H139" s="47"/>
      <c r="I139" s="37" t="s">
        <v>15</v>
      </c>
      <c r="J139" s="47">
        <v>1000000</v>
      </c>
      <c r="K139" s="47"/>
      <c r="L139" s="37" t="s">
        <v>15</v>
      </c>
      <c r="M139" s="37" t="s">
        <v>15</v>
      </c>
    </row>
    <row r="140" spans="1:13" x14ac:dyDescent="0.25">
      <c r="A140" s="78" t="s">
        <v>150</v>
      </c>
      <c r="B140" s="65">
        <v>2643</v>
      </c>
      <c r="C140" s="67">
        <v>244</v>
      </c>
      <c r="D140" s="67">
        <v>320</v>
      </c>
      <c r="E140" s="36">
        <f>0+F140</f>
        <v>0</v>
      </c>
      <c r="F140" s="36">
        <f>0+G140+H140+J140</f>
        <v>0</v>
      </c>
      <c r="G140" s="47"/>
      <c r="H140" s="47"/>
      <c r="I140" s="37" t="s">
        <v>15</v>
      </c>
      <c r="J140" s="47"/>
      <c r="K140" s="47"/>
      <c r="L140" s="37" t="s">
        <v>15</v>
      </c>
      <c r="M140" s="37" t="s">
        <v>15</v>
      </c>
    </row>
    <row r="141" spans="1:13" x14ac:dyDescent="0.25">
      <c r="A141" s="78" t="s">
        <v>110</v>
      </c>
      <c r="B141" s="65">
        <v>2644</v>
      </c>
      <c r="C141" s="67">
        <v>244</v>
      </c>
      <c r="D141" s="67">
        <v>340</v>
      </c>
      <c r="E141" s="36">
        <f>0+F141+M141</f>
        <v>2550000</v>
      </c>
      <c r="F141" s="36">
        <f>0+G141+H141+J141</f>
        <v>2550000</v>
      </c>
      <c r="G141" s="36">
        <f>0+G142+G143+G144+G145+G146+G147+G148+G149</f>
        <v>800000</v>
      </c>
      <c r="H141" s="36">
        <f>0+H143+H144+H145+H146+H147+H148+H149</f>
        <v>0</v>
      </c>
      <c r="I141" s="38" t="s">
        <v>15</v>
      </c>
      <c r="J141" s="36">
        <f>0+J142+J143+J144+J145+J146+J147+J148+J149</f>
        <v>1750000</v>
      </c>
      <c r="K141" s="36">
        <f>0+K142+K145+K146+K147+K148+K149</f>
        <v>0</v>
      </c>
      <c r="L141" s="38" t="s">
        <v>15</v>
      </c>
      <c r="M141" s="36">
        <f>0+M149</f>
        <v>0</v>
      </c>
    </row>
    <row r="142" spans="1:13" ht="14.25" customHeight="1" x14ac:dyDescent="0.25">
      <c r="A142" s="98" t="s">
        <v>133</v>
      </c>
      <c r="B142" s="65">
        <v>26441</v>
      </c>
      <c r="C142" s="67">
        <v>244</v>
      </c>
      <c r="D142" s="67">
        <v>341</v>
      </c>
      <c r="E142" s="36">
        <f t="shared" ref="E142:E148" si="8">0+F142</f>
        <v>600000</v>
      </c>
      <c r="F142" s="36">
        <f>0+G142+J142</f>
        <v>600000</v>
      </c>
      <c r="G142" s="47">
        <v>300000</v>
      </c>
      <c r="H142" s="37" t="s">
        <v>15</v>
      </c>
      <c r="I142" s="37" t="s">
        <v>15</v>
      </c>
      <c r="J142" s="47">
        <v>300000</v>
      </c>
      <c r="K142" s="47"/>
      <c r="L142" s="37" t="s">
        <v>15</v>
      </c>
      <c r="M142" s="37" t="s">
        <v>15</v>
      </c>
    </row>
    <row r="143" spans="1:13" ht="14.25" customHeight="1" x14ac:dyDescent="0.25">
      <c r="A143" s="98" t="s">
        <v>151</v>
      </c>
      <c r="B143" s="65">
        <v>26442</v>
      </c>
      <c r="C143" s="67">
        <v>244</v>
      </c>
      <c r="D143" s="67">
        <v>342</v>
      </c>
      <c r="E143" s="36">
        <f t="shared" si="8"/>
        <v>280000</v>
      </c>
      <c r="F143" s="36">
        <f t="shared" ref="F143:F149" si="9">0+G143+H143+J143</f>
        <v>280000</v>
      </c>
      <c r="G143" s="47"/>
      <c r="H143" s="47"/>
      <c r="I143" s="37" t="s">
        <v>15</v>
      </c>
      <c r="J143" s="47">
        <v>280000</v>
      </c>
      <c r="K143" s="37" t="s">
        <v>15</v>
      </c>
      <c r="L143" s="37" t="s">
        <v>15</v>
      </c>
      <c r="M143" s="37" t="s">
        <v>15</v>
      </c>
    </row>
    <row r="144" spans="1:13" ht="14.25" customHeight="1" x14ac:dyDescent="0.25">
      <c r="A144" s="98" t="s">
        <v>152</v>
      </c>
      <c r="B144" s="65">
        <v>26443</v>
      </c>
      <c r="C144" s="67">
        <v>244</v>
      </c>
      <c r="D144" s="67">
        <v>343</v>
      </c>
      <c r="E144" s="36">
        <f t="shared" si="8"/>
        <v>0</v>
      </c>
      <c r="F144" s="36">
        <f t="shared" si="9"/>
        <v>0</v>
      </c>
      <c r="G144" s="47"/>
      <c r="H144" s="47"/>
      <c r="I144" s="37" t="s">
        <v>15</v>
      </c>
      <c r="J144" s="47"/>
      <c r="K144" s="37" t="s">
        <v>15</v>
      </c>
      <c r="L144" s="37" t="s">
        <v>15</v>
      </c>
      <c r="M144" s="37" t="s">
        <v>15</v>
      </c>
    </row>
    <row r="145" spans="1:13" ht="14.25" customHeight="1" x14ac:dyDescent="0.25">
      <c r="A145" s="98" t="s">
        <v>153</v>
      </c>
      <c r="B145" s="65">
        <v>26444</v>
      </c>
      <c r="C145" s="67">
        <v>244</v>
      </c>
      <c r="D145" s="67">
        <v>344</v>
      </c>
      <c r="E145" s="36">
        <f t="shared" si="8"/>
        <v>0</v>
      </c>
      <c r="F145" s="36">
        <f t="shared" si="9"/>
        <v>0</v>
      </c>
      <c r="G145" s="47"/>
      <c r="H145" s="47"/>
      <c r="I145" s="37" t="s">
        <v>15</v>
      </c>
      <c r="J145" s="47"/>
      <c r="K145" s="47"/>
      <c r="L145" s="37" t="s">
        <v>15</v>
      </c>
      <c r="M145" s="37" t="s">
        <v>15</v>
      </c>
    </row>
    <row r="146" spans="1:13" ht="14.25" customHeight="1" x14ac:dyDescent="0.25">
      <c r="A146" s="98" t="s">
        <v>134</v>
      </c>
      <c r="B146" s="65">
        <v>26445</v>
      </c>
      <c r="C146" s="67">
        <v>244</v>
      </c>
      <c r="D146" s="67">
        <v>345</v>
      </c>
      <c r="E146" s="36">
        <f t="shared" si="8"/>
        <v>80000</v>
      </c>
      <c r="F146" s="36">
        <f t="shared" si="9"/>
        <v>80000</v>
      </c>
      <c r="G146" s="47"/>
      <c r="H146" s="47"/>
      <c r="I146" s="37" t="s">
        <v>15</v>
      </c>
      <c r="J146" s="47">
        <v>80000</v>
      </c>
      <c r="K146" s="47"/>
      <c r="L146" s="37" t="s">
        <v>15</v>
      </c>
      <c r="M146" s="37" t="s">
        <v>15</v>
      </c>
    </row>
    <row r="147" spans="1:13" ht="14.25" customHeight="1" x14ac:dyDescent="0.25">
      <c r="A147" s="98" t="s">
        <v>154</v>
      </c>
      <c r="B147" s="65">
        <v>26446</v>
      </c>
      <c r="C147" s="67">
        <v>244</v>
      </c>
      <c r="D147" s="67">
        <v>346</v>
      </c>
      <c r="E147" s="36">
        <f t="shared" si="8"/>
        <v>1590000</v>
      </c>
      <c r="F147" s="36">
        <f t="shared" si="9"/>
        <v>1590000</v>
      </c>
      <c r="G147" s="47">
        <v>500000</v>
      </c>
      <c r="H147" s="47"/>
      <c r="I147" s="37" t="s">
        <v>15</v>
      </c>
      <c r="J147" s="47">
        <v>1090000</v>
      </c>
      <c r="K147" s="47"/>
      <c r="L147" s="37" t="s">
        <v>15</v>
      </c>
      <c r="M147" s="37" t="s">
        <v>15</v>
      </c>
    </row>
    <row r="148" spans="1:13" ht="30" x14ac:dyDescent="0.25">
      <c r="A148" s="98" t="s">
        <v>156</v>
      </c>
      <c r="B148" s="65">
        <v>26447</v>
      </c>
      <c r="C148" s="67">
        <v>244</v>
      </c>
      <c r="D148" s="67">
        <v>347</v>
      </c>
      <c r="E148" s="36">
        <f t="shared" si="8"/>
        <v>0</v>
      </c>
      <c r="F148" s="36">
        <f t="shared" si="9"/>
        <v>0</v>
      </c>
      <c r="G148" s="47"/>
      <c r="H148" s="47"/>
      <c r="I148" s="37" t="s">
        <v>15</v>
      </c>
      <c r="J148" s="47"/>
      <c r="K148" s="47"/>
      <c r="L148" s="37" t="s">
        <v>15</v>
      </c>
      <c r="M148" s="37" t="s">
        <v>15</v>
      </c>
    </row>
    <row r="149" spans="1:13" ht="30" x14ac:dyDescent="0.25">
      <c r="A149" s="98" t="s">
        <v>155</v>
      </c>
      <c r="B149" s="65">
        <v>26448</v>
      </c>
      <c r="C149" s="67">
        <v>244</v>
      </c>
      <c r="D149" s="67">
        <v>349</v>
      </c>
      <c r="E149" s="36">
        <f>0+F149+M149</f>
        <v>0</v>
      </c>
      <c r="F149" s="36">
        <f t="shared" si="9"/>
        <v>0</v>
      </c>
      <c r="G149" s="47"/>
      <c r="H149" s="47"/>
      <c r="I149" s="37" t="s">
        <v>15</v>
      </c>
      <c r="J149" s="47"/>
      <c r="K149" s="47"/>
      <c r="L149" s="37" t="s">
        <v>15</v>
      </c>
      <c r="M149" s="47"/>
    </row>
    <row r="150" spans="1:13" ht="30" x14ac:dyDescent="0.25">
      <c r="A150" s="78" t="s">
        <v>160</v>
      </c>
      <c r="B150" s="65">
        <v>2645</v>
      </c>
      <c r="C150" s="67">
        <v>244</v>
      </c>
      <c r="D150" s="81">
        <v>350</v>
      </c>
      <c r="E150" s="36">
        <f t="shared" ref="E150:E158" si="10">0+F150</f>
        <v>0</v>
      </c>
      <c r="F150" s="36">
        <f>0+J150</f>
        <v>0</v>
      </c>
      <c r="G150" s="38" t="s">
        <v>15</v>
      </c>
      <c r="H150" s="38" t="s">
        <v>15</v>
      </c>
      <c r="I150" s="38" t="s">
        <v>15</v>
      </c>
      <c r="J150" s="36">
        <f>0+J151+J152</f>
        <v>0</v>
      </c>
      <c r="K150" s="38" t="s">
        <v>15</v>
      </c>
      <c r="L150" s="38" t="s">
        <v>15</v>
      </c>
      <c r="M150" s="38" t="s">
        <v>15</v>
      </c>
    </row>
    <row r="151" spans="1:13" ht="45" x14ac:dyDescent="0.25">
      <c r="A151" s="98" t="s">
        <v>157</v>
      </c>
      <c r="B151" s="65">
        <v>26451</v>
      </c>
      <c r="C151" s="67">
        <v>244</v>
      </c>
      <c r="D151" s="67">
        <v>352</v>
      </c>
      <c r="E151" s="36">
        <f t="shared" si="10"/>
        <v>0</v>
      </c>
      <c r="F151" s="36">
        <f>0+J151</f>
        <v>0</v>
      </c>
      <c r="G151" s="37" t="s">
        <v>15</v>
      </c>
      <c r="H151" s="37" t="s">
        <v>15</v>
      </c>
      <c r="I151" s="37" t="s">
        <v>15</v>
      </c>
      <c r="J151" s="47"/>
      <c r="K151" s="37" t="s">
        <v>15</v>
      </c>
      <c r="L151" s="37" t="s">
        <v>15</v>
      </c>
      <c r="M151" s="37" t="s">
        <v>15</v>
      </c>
    </row>
    <row r="152" spans="1:13" ht="45" x14ac:dyDescent="0.25">
      <c r="A152" s="98" t="s">
        <v>158</v>
      </c>
      <c r="B152" s="65">
        <v>26452</v>
      </c>
      <c r="C152" s="67">
        <v>244</v>
      </c>
      <c r="D152" s="67">
        <v>353</v>
      </c>
      <c r="E152" s="36">
        <f t="shared" si="10"/>
        <v>0</v>
      </c>
      <c r="F152" s="36">
        <f>0+J152</f>
        <v>0</v>
      </c>
      <c r="G152" s="99" t="s">
        <v>15</v>
      </c>
      <c r="H152" s="37" t="s">
        <v>15</v>
      </c>
      <c r="I152" s="37" t="s">
        <v>15</v>
      </c>
      <c r="J152" s="47"/>
      <c r="K152" s="37" t="s">
        <v>15</v>
      </c>
      <c r="L152" s="37" t="s">
        <v>15</v>
      </c>
      <c r="M152" s="37" t="s">
        <v>15</v>
      </c>
    </row>
    <row r="153" spans="1:13" ht="30" x14ac:dyDescent="0.25">
      <c r="A153" s="88" t="s">
        <v>169</v>
      </c>
      <c r="B153" s="92">
        <v>2646</v>
      </c>
      <c r="C153" s="89">
        <v>247</v>
      </c>
      <c r="D153" s="89" t="s">
        <v>15</v>
      </c>
      <c r="E153" s="93">
        <f t="shared" si="10"/>
        <v>176000000</v>
      </c>
      <c r="F153" s="93">
        <f>0+G153+H153+J153</f>
        <v>176000000</v>
      </c>
      <c r="G153" s="100">
        <f>0+G154</f>
        <v>29600000</v>
      </c>
      <c r="H153" s="100">
        <f>0+H154</f>
        <v>0</v>
      </c>
      <c r="I153" s="100" t="s">
        <v>15</v>
      </c>
      <c r="J153" s="100">
        <f>0+J154</f>
        <v>146400000</v>
      </c>
      <c r="K153" s="100">
        <f>0+K154</f>
        <v>0</v>
      </c>
      <c r="L153" s="100" t="s">
        <v>15</v>
      </c>
      <c r="M153" s="100" t="s">
        <v>15</v>
      </c>
    </row>
    <row r="154" spans="1:13" x14ac:dyDescent="0.25">
      <c r="A154" s="91" t="s">
        <v>107</v>
      </c>
      <c r="B154" s="92">
        <v>26461</v>
      </c>
      <c r="C154" s="89">
        <v>247</v>
      </c>
      <c r="D154" s="89">
        <v>223</v>
      </c>
      <c r="E154" s="93">
        <f t="shared" si="10"/>
        <v>176000000</v>
      </c>
      <c r="F154" s="93">
        <f>0+G154+H154+J154</f>
        <v>176000000</v>
      </c>
      <c r="G154" s="101">
        <v>29600000</v>
      </c>
      <c r="H154" s="101"/>
      <c r="I154" s="99" t="s">
        <v>15</v>
      </c>
      <c r="J154" s="101">
        <v>146400000</v>
      </c>
      <c r="K154" s="101"/>
      <c r="L154" s="99" t="s">
        <v>15</v>
      </c>
      <c r="M154" s="99" t="s">
        <v>15</v>
      </c>
    </row>
    <row r="155" spans="1:13" ht="30" x14ac:dyDescent="0.25">
      <c r="A155" s="71" t="s">
        <v>111</v>
      </c>
      <c r="B155" s="65">
        <v>2650</v>
      </c>
      <c r="C155" s="67">
        <v>400</v>
      </c>
      <c r="D155" s="67" t="s">
        <v>15</v>
      </c>
      <c r="E155" s="36">
        <f t="shared" si="10"/>
        <v>0</v>
      </c>
      <c r="F155" s="36">
        <f>0+I155+J155</f>
        <v>0</v>
      </c>
      <c r="G155" s="38" t="s">
        <v>15</v>
      </c>
      <c r="H155" s="38" t="s">
        <v>15</v>
      </c>
      <c r="I155" s="36">
        <f>0+I156</f>
        <v>0</v>
      </c>
      <c r="J155" s="36">
        <f>0+J156</f>
        <v>0</v>
      </c>
      <c r="K155" s="38" t="s">
        <v>15</v>
      </c>
      <c r="L155" s="38" t="s">
        <v>15</v>
      </c>
      <c r="M155" s="38" t="s">
        <v>15</v>
      </c>
    </row>
    <row r="156" spans="1:13" ht="45" x14ac:dyDescent="0.25">
      <c r="A156" s="78" t="s">
        <v>112</v>
      </c>
      <c r="B156" s="65">
        <v>2652</v>
      </c>
      <c r="C156" s="67">
        <v>407</v>
      </c>
      <c r="D156" s="67" t="s">
        <v>15</v>
      </c>
      <c r="E156" s="36">
        <f t="shared" si="10"/>
        <v>0</v>
      </c>
      <c r="F156" s="36">
        <f>0+I156+J156</f>
        <v>0</v>
      </c>
      <c r="G156" s="38" t="s">
        <v>15</v>
      </c>
      <c r="H156" s="38" t="s">
        <v>15</v>
      </c>
      <c r="I156" s="36">
        <f>0+I157+I158</f>
        <v>0</v>
      </c>
      <c r="J156" s="36">
        <f>0+J157</f>
        <v>0</v>
      </c>
      <c r="K156" s="38" t="s">
        <v>15</v>
      </c>
      <c r="L156" s="38" t="s">
        <v>15</v>
      </c>
      <c r="M156" s="38" t="s">
        <v>15</v>
      </c>
    </row>
    <row r="157" spans="1:13" x14ac:dyDescent="0.25">
      <c r="A157" s="97" t="s">
        <v>102</v>
      </c>
      <c r="B157" s="65">
        <v>26521</v>
      </c>
      <c r="C157" s="67">
        <v>407</v>
      </c>
      <c r="D157" s="79">
        <v>228</v>
      </c>
      <c r="E157" s="36">
        <f t="shared" si="10"/>
        <v>0</v>
      </c>
      <c r="F157" s="36">
        <f>0+I157+J157</f>
        <v>0</v>
      </c>
      <c r="G157" s="37" t="s">
        <v>15</v>
      </c>
      <c r="H157" s="37" t="s">
        <v>15</v>
      </c>
      <c r="I157" s="47"/>
      <c r="J157" s="47"/>
      <c r="K157" s="37" t="s">
        <v>15</v>
      </c>
      <c r="L157" s="37" t="s">
        <v>15</v>
      </c>
      <c r="M157" s="37" t="s">
        <v>15</v>
      </c>
    </row>
    <row r="158" spans="1:13" x14ac:dyDescent="0.25">
      <c r="A158" s="97" t="s">
        <v>103</v>
      </c>
      <c r="B158" s="65">
        <v>26522</v>
      </c>
      <c r="C158" s="67">
        <v>407</v>
      </c>
      <c r="D158" s="79">
        <v>310</v>
      </c>
      <c r="E158" s="36">
        <f t="shared" si="10"/>
        <v>0</v>
      </c>
      <c r="F158" s="36">
        <f>0+I158</f>
        <v>0</v>
      </c>
      <c r="G158" s="37" t="s">
        <v>15</v>
      </c>
      <c r="H158" s="37" t="s">
        <v>15</v>
      </c>
      <c r="I158" s="47"/>
      <c r="J158" s="37" t="s">
        <v>15</v>
      </c>
      <c r="K158" s="37" t="s">
        <v>15</v>
      </c>
      <c r="L158" s="37" t="s">
        <v>15</v>
      </c>
      <c r="M158" s="37" t="s">
        <v>15</v>
      </c>
    </row>
    <row r="159" spans="1:13" x14ac:dyDescent="0.25">
      <c r="A159" s="63" t="s">
        <v>141</v>
      </c>
      <c r="B159" s="62">
        <v>3000</v>
      </c>
      <c r="C159" s="74">
        <v>100</v>
      </c>
      <c r="D159" s="67" t="s">
        <v>15</v>
      </c>
      <c r="E159" s="33">
        <f>0+F159+M159</f>
        <v>-55000000</v>
      </c>
      <c r="F159" s="33">
        <f>0+J159</f>
        <v>-55000000</v>
      </c>
      <c r="G159" s="33" t="s">
        <v>15</v>
      </c>
      <c r="H159" s="33" t="s">
        <v>15</v>
      </c>
      <c r="I159" s="33" t="s">
        <v>15</v>
      </c>
      <c r="J159" s="33">
        <f>0+J160+J161+J162+J163</f>
        <v>-55000000</v>
      </c>
      <c r="K159" s="33">
        <f>0+K160+K161+K162+K163</f>
        <v>0</v>
      </c>
      <c r="L159" s="33" t="s">
        <v>15</v>
      </c>
      <c r="M159" s="33">
        <f>0+M160+M161+M162+M163</f>
        <v>0</v>
      </c>
    </row>
    <row r="160" spans="1:13" ht="30" x14ac:dyDescent="0.25">
      <c r="A160" s="75" t="s">
        <v>142</v>
      </c>
      <c r="B160" s="68">
        <v>3010</v>
      </c>
      <c r="C160" s="67">
        <v>180</v>
      </c>
      <c r="D160" s="67">
        <v>189</v>
      </c>
      <c r="E160" s="36">
        <f>0+F160+M160</f>
        <v>-14000000</v>
      </c>
      <c r="F160" s="36">
        <f>0+J160</f>
        <v>-14000000</v>
      </c>
      <c r="G160" s="37" t="s">
        <v>15</v>
      </c>
      <c r="H160" s="37" t="s">
        <v>15</v>
      </c>
      <c r="I160" s="37" t="s">
        <v>15</v>
      </c>
      <c r="J160" s="47">
        <v>-14000000</v>
      </c>
      <c r="K160" s="47"/>
      <c r="L160" s="37" t="s">
        <v>15</v>
      </c>
      <c r="M160" s="47"/>
    </row>
    <row r="161" spans="1:13" x14ac:dyDescent="0.25">
      <c r="A161" s="70" t="s">
        <v>143</v>
      </c>
      <c r="B161" s="68">
        <v>3020</v>
      </c>
      <c r="C161" s="67">
        <v>180</v>
      </c>
      <c r="D161" s="67">
        <v>189</v>
      </c>
      <c r="E161" s="36">
        <f>0+F161+M161</f>
        <v>-41000000</v>
      </c>
      <c r="F161" s="36">
        <f>0+J161</f>
        <v>-41000000</v>
      </c>
      <c r="G161" s="37" t="s">
        <v>15</v>
      </c>
      <c r="H161" s="37" t="s">
        <v>15</v>
      </c>
      <c r="I161" s="37" t="s">
        <v>15</v>
      </c>
      <c r="J161" s="47">
        <v>-41000000</v>
      </c>
      <c r="K161" s="47"/>
      <c r="L161" s="37" t="s">
        <v>15</v>
      </c>
      <c r="M161" s="47"/>
    </row>
    <row r="162" spans="1:13" x14ac:dyDescent="0.25">
      <c r="A162" s="70" t="s">
        <v>144</v>
      </c>
      <c r="B162" s="68">
        <v>3030</v>
      </c>
      <c r="C162" s="79">
        <v>180</v>
      </c>
      <c r="D162" s="67">
        <v>189</v>
      </c>
      <c r="E162" s="36">
        <f>0+F162+M162</f>
        <v>0</v>
      </c>
      <c r="F162" s="36">
        <f>0+J162</f>
        <v>0</v>
      </c>
      <c r="G162" s="37" t="s">
        <v>15</v>
      </c>
      <c r="H162" s="37" t="s">
        <v>15</v>
      </c>
      <c r="I162" s="37" t="s">
        <v>15</v>
      </c>
      <c r="J162" s="47"/>
      <c r="K162" s="47"/>
      <c r="L162" s="37" t="s">
        <v>15</v>
      </c>
      <c r="M162" s="47"/>
    </row>
    <row r="163" spans="1:13" x14ac:dyDescent="0.25">
      <c r="A163" s="70" t="s">
        <v>167</v>
      </c>
      <c r="B163" s="68">
        <v>3040</v>
      </c>
      <c r="C163" s="79">
        <v>130</v>
      </c>
      <c r="D163" s="67">
        <v>131</v>
      </c>
      <c r="E163" s="93">
        <f>0+F163+M163</f>
        <v>0</v>
      </c>
      <c r="F163" s="93">
        <f>0+J163</f>
        <v>0</v>
      </c>
      <c r="G163" s="94" t="s">
        <v>15</v>
      </c>
      <c r="H163" s="94" t="s">
        <v>15</v>
      </c>
      <c r="I163" s="94" t="s">
        <v>15</v>
      </c>
      <c r="J163" s="47"/>
      <c r="K163" s="47"/>
      <c r="L163" s="94" t="s">
        <v>15</v>
      </c>
      <c r="M163" s="47"/>
    </row>
    <row r="164" spans="1:13" x14ac:dyDescent="0.25">
      <c r="A164" s="64" t="s">
        <v>145</v>
      </c>
      <c r="B164" s="62">
        <v>4000</v>
      </c>
      <c r="C164" s="79" t="s">
        <v>15</v>
      </c>
      <c r="D164" s="67" t="s">
        <v>15</v>
      </c>
      <c r="E164" s="33">
        <f>0+F164</f>
        <v>0</v>
      </c>
      <c r="F164" s="33">
        <f>0+H164</f>
        <v>0</v>
      </c>
      <c r="G164" s="39" t="s">
        <v>15</v>
      </c>
      <c r="H164" s="33">
        <f>0+H165</f>
        <v>0</v>
      </c>
      <c r="I164" s="33">
        <f>0+I165</f>
        <v>0</v>
      </c>
      <c r="J164" s="39" t="s">
        <v>15</v>
      </c>
      <c r="K164" s="39" t="s">
        <v>15</v>
      </c>
      <c r="L164" s="39" t="s">
        <v>15</v>
      </c>
      <c r="M164" s="39" t="s">
        <v>15</v>
      </c>
    </row>
    <row r="165" spans="1:13" ht="30" x14ac:dyDescent="0.25">
      <c r="A165" s="66" t="s">
        <v>113</v>
      </c>
      <c r="B165" s="65">
        <v>4010</v>
      </c>
      <c r="C165" s="79">
        <v>610</v>
      </c>
      <c r="D165" s="67" t="s">
        <v>15</v>
      </c>
      <c r="E165" s="36">
        <f>0+F165</f>
        <v>0</v>
      </c>
      <c r="F165" s="36">
        <f>0+H165+I165</f>
        <v>0</v>
      </c>
      <c r="G165" s="37" t="s">
        <v>15</v>
      </c>
      <c r="H165" s="47"/>
      <c r="I165" s="32"/>
      <c r="J165" s="37" t="s">
        <v>15</v>
      </c>
      <c r="K165" s="37" t="s">
        <v>15</v>
      </c>
      <c r="L165" s="37" t="s">
        <v>15</v>
      </c>
      <c r="M165" s="37" t="s">
        <v>15</v>
      </c>
    </row>
    <row r="166" spans="1:13" ht="30" x14ac:dyDescent="0.25">
      <c r="A166" s="66" t="s">
        <v>136</v>
      </c>
      <c r="B166" s="65">
        <v>7000</v>
      </c>
      <c r="C166" s="79" t="s">
        <v>15</v>
      </c>
      <c r="D166" s="67" t="s">
        <v>15</v>
      </c>
      <c r="E166" s="36">
        <f>0+F166</f>
        <v>0</v>
      </c>
      <c r="F166" s="47">
        <v>0</v>
      </c>
      <c r="G166" s="37" t="s">
        <v>15</v>
      </c>
      <c r="H166" s="37" t="s">
        <v>15</v>
      </c>
      <c r="I166" s="37" t="s">
        <v>15</v>
      </c>
      <c r="J166" s="37" t="s">
        <v>15</v>
      </c>
      <c r="K166" s="37" t="s">
        <v>15</v>
      </c>
      <c r="L166" s="37" t="s">
        <v>15</v>
      </c>
      <c r="M166" s="37" t="s">
        <v>15</v>
      </c>
    </row>
    <row r="167" spans="1:13" s="5" customFormat="1" x14ac:dyDescent="0.2">
      <c r="A167" s="12"/>
      <c r="B167" s="23"/>
      <c r="C167" s="13"/>
      <c r="D167" s="13"/>
      <c r="E167" s="27"/>
      <c r="F167" s="27"/>
      <c r="G167" s="14"/>
      <c r="H167" s="14"/>
      <c r="I167" s="14"/>
      <c r="J167" s="14"/>
      <c r="K167" s="15"/>
      <c r="L167" s="14"/>
      <c r="M167" s="14"/>
    </row>
    <row r="169" spans="1:13" x14ac:dyDescent="0.25">
      <c r="A169" s="106"/>
      <c r="B169" s="106"/>
      <c r="C169" s="106"/>
      <c r="D169" s="106"/>
      <c r="E169" s="106"/>
      <c r="F169" s="106"/>
      <c r="G169" s="106"/>
      <c r="I169" s="3" t="s">
        <v>2</v>
      </c>
      <c r="L169" s="103" t="s">
        <v>172</v>
      </c>
      <c r="M169" s="103"/>
    </row>
    <row r="170" spans="1:13" x14ac:dyDescent="0.25">
      <c r="D170" s="3"/>
      <c r="E170" s="30"/>
      <c r="F170" s="30"/>
      <c r="I170" s="10" t="s">
        <v>1</v>
      </c>
      <c r="L170" s="105" t="s">
        <v>3</v>
      </c>
      <c r="M170" s="105"/>
    </row>
    <row r="171" spans="1:13" x14ac:dyDescent="0.25">
      <c r="A171" s="106"/>
      <c r="B171" s="106"/>
      <c r="C171" s="106"/>
      <c r="D171" s="106"/>
      <c r="E171" s="106"/>
      <c r="F171" s="106"/>
      <c r="G171" s="106"/>
      <c r="H171" s="106"/>
      <c r="I171" s="11" t="s">
        <v>2</v>
      </c>
      <c r="L171" s="103" t="s">
        <v>173</v>
      </c>
      <c r="M171" s="103"/>
    </row>
    <row r="172" spans="1:13" x14ac:dyDescent="0.25">
      <c r="D172" s="3"/>
      <c r="E172" s="30"/>
      <c r="F172" s="30"/>
      <c r="I172" s="11" t="s">
        <v>1</v>
      </c>
      <c r="L172" s="104" t="s">
        <v>3</v>
      </c>
      <c r="M172" s="104"/>
    </row>
    <row r="173" spans="1:13" x14ac:dyDescent="0.25">
      <c r="A173" s="106"/>
      <c r="B173" s="106"/>
      <c r="C173" s="106"/>
      <c r="D173" s="106"/>
      <c r="E173" s="106"/>
      <c r="F173" s="106"/>
      <c r="G173" s="106"/>
      <c r="H173" s="106"/>
      <c r="I173" s="11" t="s">
        <v>2</v>
      </c>
      <c r="L173" s="103" t="s">
        <v>174</v>
      </c>
      <c r="M173" s="103"/>
    </row>
    <row r="174" spans="1:13" x14ac:dyDescent="0.25">
      <c r="D174" s="3"/>
      <c r="E174" s="30"/>
      <c r="F174" s="30"/>
      <c r="I174" s="11" t="s">
        <v>1</v>
      </c>
      <c r="L174" s="104" t="s">
        <v>3</v>
      </c>
      <c r="M174" s="104"/>
    </row>
    <row r="175" spans="1:13" x14ac:dyDescent="0.25">
      <c r="A175" s="9"/>
      <c r="D175" s="3"/>
      <c r="E175" s="30"/>
      <c r="F175" s="30"/>
      <c r="I175" s="11" t="s">
        <v>2</v>
      </c>
      <c r="L175" s="103" t="s">
        <v>175</v>
      </c>
      <c r="M175" s="103"/>
    </row>
    <row r="176" spans="1:13" x14ac:dyDescent="0.25">
      <c r="A176" s="49"/>
      <c r="B176" s="46"/>
      <c r="D176" s="3"/>
      <c r="E176" s="30"/>
      <c r="F176" s="30"/>
      <c r="I176" s="11" t="s">
        <v>1</v>
      </c>
      <c r="L176" s="104" t="s">
        <v>3</v>
      </c>
      <c r="M176" s="104"/>
    </row>
    <row r="177" spans="1:2" x14ac:dyDescent="0.25">
      <c r="A177" s="50"/>
      <c r="B177" s="46"/>
    </row>
  </sheetData>
  <mergeCells count="27">
    <mergeCell ref="A171:H171"/>
    <mergeCell ref="A169:G169"/>
    <mergeCell ref="J3:K3"/>
    <mergeCell ref="H6:H7"/>
    <mergeCell ref="I6:I7"/>
    <mergeCell ref="D4:D7"/>
    <mergeCell ref="G5:K5"/>
    <mergeCell ref="A2:M2"/>
    <mergeCell ref="A4:A7"/>
    <mergeCell ref="G6:G7"/>
    <mergeCell ref="C4:C7"/>
    <mergeCell ref="B4:B7"/>
    <mergeCell ref="L175:M175"/>
    <mergeCell ref="L176:M176"/>
    <mergeCell ref="L169:M169"/>
    <mergeCell ref="L170:M170"/>
    <mergeCell ref="L171:M171"/>
    <mergeCell ref="L172:M172"/>
    <mergeCell ref="L173:M173"/>
    <mergeCell ref="L174:M174"/>
    <mergeCell ref="A173:H173"/>
    <mergeCell ref="M5:M7"/>
    <mergeCell ref="L5:L7"/>
    <mergeCell ref="F5:F7"/>
    <mergeCell ref="J6:K6"/>
    <mergeCell ref="E4:E7"/>
    <mergeCell ref="G4:K4"/>
  </mergeCells>
  <phoneticPr fontId="0" type="noConversion"/>
  <pageMargins left="0.70866141732283472" right="0.39370078740157483" top="0.74803149606299213" bottom="0.74803149606299213" header="0.31496062992125984" footer="0.31496062992125984"/>
  <pageSetup paperSize="9" scale="23" fitToWidth="0" fitToHeight="2" orientation="portrait" r:id="rId1"/>
  <headerFooter alignWithMargins="0"/>
  <ignoredErrors>
    <ignoredError sqref="E5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МИК-информ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система</cp:lastModifiedBy>
  <dcterms:created xsi:type="dcterms:W3CDTF">2012-11-09T13:31:56Z</dcterms:created>
  <dcterms:modified xsi:type="dcterms:W3CDTF">2021-03-05T07:57:49Z</dcterms:modified>
</cp:coreProperties>
</file>